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31.12.2017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H16"/>
  <c r="I16"/>
  <c r="H15"/>
  <c r="I15"/>
  <c r="H14"/>
  <c r="I14"/>
  <c r="G14"/>
  <c r="G15"/>
  <c r="G16"/>
  <c r="H13"/>
  <c r="I13"/>
  <c r="G13"/>
  <c r="G34"/>
  <c r="H34"/>
  <c r="I34"/>
  <c r="G35"/>
  <c r="H35"/>
  <c r="I35"/>
  <c r="G41"/>
  <c r="H41"/>
  <c r="I41"/>
  <c r="I1139"/>
  <c r="H1139"/>
  <c r="G1139"/>
  <c r="I1133"/>
  <c r="H1133"/>
  <c r="G1133"/>
  <c r="G1130"/>
  <c r="G1129"/>
  <c r="I1127"/>
  <c r="H1127"/>
  <c r="I1121"/>
  <c r="H1121"/>
  <c r="G1121"/>
  <c r="I1115"/>
  <c r="H1115"/>
  <c r="G1115"/>
  <c r="I1109"/>
  <c r="H1109"/>
  <c r="G1109"/>
  <c r="I1103"/>
  <c r="H1103"/>
  <c r="G1103"/>
  <c r="I1098"/>
  <c r="I1097" s="1"/>
  <c r="H1098"/>
  <c r="H1097" s="1"/>
  <c r="G1098"/>
  <c r="G1097" s="1"/>
  <c r="H1094"/>
  <c r="H1088" s="1"/>
  <c r="G1094"/>
  <c r="G1091" s="1"/>
  <c r="I1091"/>
  <c r="I1088"/>
  <c r="I1085" s="1"/>
  <c r="G1088"/>
  <c r="G1085" s="1"/>
  <c r="I1081"/>
  <c r="I1075" s="1"/>
  <c r="H1081"/>
  <c r="G1081"/>
  <c r="G1075" s="1"/>
  <c r="G1080"/>
  <c r="I1079"/>
  <c r="H1079"/>
  <c r="I1078"/>
  <c r="H1078"/>
  <c r="G1078"/>
  <c r="I1077"/>
  <c r="H1077"/>
  <c r="G1077"/>
  <c r="H1075"/>
  <c r="I1074"/>
  <c r="H1074"/>
  <c r="I1068"/>
  <c r="I1067" s="1"/>
  <c r="H1068"/>
  <c r="H1067" s="1"/>
  <c r="G1068"/>
  <c r="G1067" s="1"/>
  <c r="H1063"/>
  <c r="H1061" s="1"/>
  <c r="I1061"/>
  <c r="G1061"/>
  <c r="H1057"/>
  <c r="H1055" s="1"/>
  <c r="I1055"/>
  <c r="G1055"/>
  <c r="I1050"/>
  <c r="I1049" s="1"/>
  <c r="H1050"/>
  <c r="H1049" s="1"/>
  <c r="G1050"/>
  <c r="G1049" s="1"/>
  <c r="I1044"/>
  <c r="I1043" s="1"/>
  <c r="H1044"/>
  <c r="H1043" s="1"/>
  <c r="G1044"/>
  <c r="G1043" s="1"/>
  <c r="I1042"/>
  <c r="H1042"/>
  <c r="G1042"/>
  <c r="I1041"/>
  <c r="H1041"/>
  <c r="G1041"/>
  <c r="G855" s="1"/>
  <c r="I1040"/>
  <c r="I854" s="1"/>
  <c r="H1040"/>
  <c r="H854" s="1"/>
  <c r="G1040"/>
  <c r="I1039"/>
  <c r="I853" s="1"/>
  <c r="H1039"/>
  <c r="H853" s="1"/>
  <c r="G1039"/>
  <c r="I1031"/>
  <c r="H1031"/>
  <c r="G1031"/>
  <c r="I1025"/>
  <c r="H1025"/>
  <c r="G1025"/>
  <c r="G1020"/>
  <c r="G1008" s="1"/>
  <c r="I1019"/>
  <c r="H1019"/>
  <c r="I1018"/>
  <c r="I1006" s="1"/>
  <c r="H1018"/>
  <c r="H1006" s="1"/>
  <c r="G1018"/>
  <c r="G1006" s="1"/>
  <c r="I1017"/>
  <c r="I1005" s="1"/>
  <c r="H1017"/>
  <c r="H1005" s="1"/>
  <c r="G1017"/>
  <c r="G1005" s="1"/>
  <c r="I1016"/>
  <c r="I1004" s="1"/>
  <c r="H1016"/>
  <c r="H1004" s="1"/>
  <c r="G1016"/>
  <c r="G1004" s="1"/>
  <c r="I1015"/>
  <c r="H1015"/>
  <c r="G1015"/>
  <c r="I1014"/>
  <c r="H1014"/>
  <c r="G1014"/>
  <c r="I1009"/>
  <c r="I1003" s="1"/>
  <c r="H1009"/>
  <c r="G1009"/>
  <c r="I1008"/>
  <c r="H1008"/>
  <c r="H1002" s="1"/>
  <c r="H1003"/>
  <c r="I999"/>
  <c r="I995" s="1"/>
  <c r="H999"/>
  <c r="G999"/>
  <c r="G995" s="1"/>
  <c r="H995"/>
  <c r="I989"/>
  <c r="H989"/>
  <c r="G989"/>
  <c r="I983"/>
  <c r="H983"/>
  <c r="G983"/>
  <c r="I977"/>
  <c r="H977"/>
  <c r="G977"/>
  <c r="I971"/>
  <c r="H971"/>
  <c r="G971"/>
  <c r="I965"/>
  <c r="H965"/>
  <c r="G965"/>
  <c r="I959"/>
  <c r="H959"/>
  <c r="G959"/>
  <c r="I953"/>
  <c r="H953"/>
  <c r="G953"/>
  <c r="I947"/>
  <c r="H947"/>
  <c r="G947"/>
  <c r="I941"/>
  <c r="H941"/>
  <c r="G941"/>
  <c r="I935"/>
  <c r="H935"/>
  <c r="G935"/>
  <c r="I929"/>
  <c r="H929"/>
  <c r="G929"/>
  <c r="I923"/>
  <c r="H923"/>
  <c r="G923"/>
  <c r="I917"/>
  <c r="H917"/>
  <c r="G917"/>
  <c r="I911"/>
  <c r="H911"/>
  <c r="G911"/>
  <c r="I908"/>
  <c r="H905"/>
  <c r="G905"/>
  <c r="I899"/>
  <c r="H899"/>
  <c r="G899"/>
  <c r="I896"/>
  <c r="I893" s="1"/>
  <c r="G895"/>
  <c r="G893" s="1"/>
  <c r="H893"/>
  <c r="I887"/>
  <c r="H887"/>
  <c r="G887"/>
  <c r="I885"/>
  <c r="H885"/>
  <c r="G885"/>
  <c r="H884"/>
  <c r="G884"/>
  <c r="I883"/>
  <c r="H883"/>
  <c r="I882"/>
  <c r="H882"/>
  <c r="H881" s="1"/>
  <c r="G882"/>
  <c r="G880"/>
  <c r="G850" s="1"/>
  <c r="G48" s="1"/>
  <c r="H879"/>
  <c r="H875" s="1"/>
  <c r="I871"/>
  <c r="I865"/>
  <c r="I33" s="1"/>
  <c r="I857"/>
  <c r="H857"/>
  <c r="G857"/>
  <c r="I855"/>
  <c r="H855"/>
  <c r="G854"/>
  <c r="G853"/>
  <c r="I839"/>
  <c r="H839"/>
  <c r="G839"/>
  <c r="I833"/>
  <c r="H833"/>
  <c r="G833"/>
  <c r="I827"/>
  <c r="H827"/>
  <c r="G827"/>
  <c r="I821"/>
  <c r="H821"/>
  <c r="G821"/>
  <c r="I815"/>
  <c r="H815"/>
  <c r="G815"/>
  <c r="I809"/>
  <c r="H809"/>
  <c r="G809"/>
  <c r="I803"/>
  <c r="H803"/>
  <c r="G803"/>
  <c r="I797"/>
  <c r="H797"/>
  <c r="G797"/>
  <c r="I791"/>
  <c r="H791"/>
  <c r="G791"/>
  <c r="I785"/>
  <c r="H785"/>
  <c r="G785"/>
  <c r="I779"/>
  <c r="H779"/>
  <c r="G779"/>
  <c r="I773"/>
  <c r="H773"/>
  <c r="G773"/>
  <c r="I767"/>
  <c r="H767"/>
  <c r="G767"/>
  <c r="I761"/>
  <c r="H761"/>
  <c r="G761"/>
  <c r="I755"/>
  <c r="H755"/>
  <c r="G755"/>
  <c r="I753"/>
  <c r="H753"/>
  <c r="G753"/>
  <c r="I752"/>
  <c r="H752"/>
  <c r="G752"/>
  <c r="I751"/>
  <c r="H751"/>
  <c r="G751"/>
  <c r="I750"/>
  <c r="H750"/>
  <c r="G750"/>
  <c r="I743"/>
  <c r="H743"/>
  <c r="G743"/>
  <c r="I738"/>
  <c r="I737" s="1"/>
  <c r="H738"/>
  <c r="G738"/>
  <c r="G737" s="1"/>
  <c r="H737"/>
  <c r="I731"/>
  <c r="H731"/>
  <c r="G731"/>
  <c r="I725"/>
  <c r="H725"/>
  <c r="G725"/>
  <c r="I720"/>
  <c r="I719" s="1"/>
  <c r="H720"/>
  <c r="H719" s="1"/>
  <c r="G720"/>
  <c r="G719" s="1"/>
  <c r="I717"/>
  <c r="H717"/>
  <c r="H687" s="1"/>
  <c r="G717"/>
  <c r="I716"/>
  <c r="H716"/>
  <c r="G716"/>
  <c r="I715"/>
  <c r="H715"/>
  <c r="G715"/>
  <c r="H714"/>
  <c r="H713" s="1"/>
  <c r="I707"/>
  <c r="H707"/>
  <c r="G707"/>
  <c r="I702"/>
  <c r="I701" s="1"/>
  <c r="H702"/>
  <c r="H701" s="1"/>
  <c r="G702"/>
  <c r="G701" s="1"/>
  <c r="I696"/>
  <c r="I695" s="1"/>
  <c r="H696"/>
  <c r="H695" s="1"/>
  <c r="G696"/>
  <c r="G695" s="1"/>
  <c r="I692"/>
  <c r="I686" s="1"/>
  <c r="H692"/>
  <c r="G692"/>
  <c r="I691"/>
  <c r="H691"/>
  <c r="H685" s="1"/>
  <c r="G691"/>
  <c r="G687"/>
  <c r="I678"/>
  <c r="H678"/>
  <c r="G678"/>
  <c r="I676"/>
  <c r="H676"/>
  <c r="G676"/>
  <c r="I675"/>
  <c r="H675"/>
  <c r="G675"/>
  <c r="I674"/>
  <c r="H674"/>
  <c r="G674"/>
  <c r="I668"/>
  <c r="H668"/>
  <c r="G668"/>
  <c r="I664"/>
  <c r="H664"/>
  <c r="G664"/>
  <c r="I659"/>
  <c r="H659"/>
  <c r="G659"/>
  <c r="I657"/>
  <c r="H657"/>
  <c r="G657"/>
  <c r="I656"/>
  <c r="H656"/>
  <c r="G656"/>
  <c r="I655"/>
  <c r="H655"/>
  <c r="G655"/>
  <c r="I649"/>
  <c r="H649"/>
  <c r="G649"/>
  <c r="I644"/>
  <c r="H644"/>
  <c r="G644"/>
  <c r="I639"/>
  <c r="H639"/>
  <c r="G639"/>
  <c r="I634"/>
  <c r="H634"/>
  <c r="G634"/>
  <c r="I629"/>
  <c r="H629"/>
  <c r="G629"/>
  <c r="I624"/>
  <c r="H624"/>
  <c r="G624"/>
  <c r="I619"/>
  <c r="H619"/>
  <c r="G619"/>
  <c r="I615"/>
  <c r="I614" s="1"/>
  <c r="H614"/>
  <c r="G614"/>
  <c r="I609"/>
  <c r="H609"/>
  <c r="G609"/>
  <c r="I604"/>
  <c r="H604"/>
  <c r="G604"/>
  <c r="I600"/>
  <c r="I599" s="1"/>
  <c r="H600"/>
  <c r="H599" s="1"/>
  <c r="G599"/>
  <c r="I594"/>
  <c r="H594"/>
  <c r="G594"/>
  <c r="I589"/>
  <c r="H589"/>
  <c r="G589"/>
  <c r="I585"/>
  <c r="I584" s="1"/>
  <c r="H585"/>
  <c r="H584" s="1"/>
  <c r="G585"/>
  <c r="G584" s="1"/>
  <c r="I579"/>
  <c r="H579"/>
  <c r="G579"/>
  <c r="I574"/>
  <c r="H574"/>
  <c r="G574"/>
  <c r="I569"/>
  <c r="H569"/>
  <c r="G569"/>
  <c r="I564"/>
  <c r="H564"/>
  <c r="G564"/>
  <c r="I559"/>
  <c r="H559"/>
  <c r="G559"/>
  <c r="I554"/>
  <c r="H554"/>
  <c r="G554"/>
  <c r="I549"/>
  <c r="H549"/>
  <c r="G549"/>
  <c r="I544"/>
  <c r="H544"/>
  <c r="G544"/>
  <c r="I539"/>
  <c r="H539"/>
  <c r="G539"/>
  <c r="I534"/>
  <c r="H534"/>
  <c r="G534"/>
  <c r="I529"/>
  <c r="H529"/>
  <c r="G529"/>
  <c r="I524"/>
  <c r="H524"/>
  <c r="G524"/>
  <c r="I520"/>
  <c r="I519" s="1"/>
  <c r="H520"/>
  <c r="H519" s="1"/>
  <c r="G520"/>
  <c r="G519" s="1"/>
  <c r="H515"/>
  <c r="H514" s="1"/>
  <c r="I509"/>
  <c r="H509"/>
  <c r="G509"/>
  <c r="I504"/>
  <c r="H504"/>
  <c r="G504"/>
  <c r="I499"/>
  <c r="H499"/>
  <c r="G499"/>
  <c r="I494"/>
  <c r="H494"/>
  <c r="G494"/>
  <c r="I489"/>
  <c r="H489"/>
  <c r="G489"/>
  <c r="I485"/>
  <c r="I484" s="1"/>
  <c r="H485"/>
  <c r="G485"/>
  <c r="G480" s="1"/>
  <c r="H484"/>
  <c r="I482"/>
  <c r="I467" s="1"/>
  <c r="H482"/>
  <c r="G482"/>
  <c r="G467" s="1"/>
  <c r="H480"/>
  <c r="H475" s="1"/>
  <c r="H474" s="1"/>
  <c r="I476"/>
  <c r="I466" s="1"/>
  <c r="H476"/>
  <c r="H466" s="1"/>
  <c r="G476"/>
  <c r="G466" s="1"/>
  <c r="H467"/>
  <c r="I458"/>
  <c r="H458"/>
  <c r="G458"/>
  <c r="I452"/>
  <c r="H452"/>
  <c r="G452"/>
  <c r="I446"/>
  <c r="H446"/>
  <c r="G446"/>
  <c r="I440"/>
  <c r="H440"/>
  <c r="G440"/>
  <c r="I434"/>
  <c r="H434"/>
  <c r="G434"/>
  <c r="I428"/>
  <c r="H428"/>
  <c r="G428"/>
  <c r="I423"/>
  <c r="I422" s="1"/>
  <c r="H423"/>
  <c r="H422" s="1"/>
  <c r="G423"/>
  <c r="G422" s="1"/>
  <c r="I416"/>
  <c r="H416"/>
  <c r="G416"/>
  <c r="I410"/>
  <c r="H410"/>
  <c r="G410"/>
  <c r="I404"/>
  <c r="H404"/>
  <c r="G404"/>
  <c r="I398"/>
  <c r="I363" s="1"/>
  <c r="H398"/>
  <c r="G398"/>
  <c r="I392"/>
  <c r="H392"/>
  <c r="G392"/>
  <c r="I386"/>
  <c r="H386"/>
  <c r="G386"/>
  <c r="I380"/>
  <c r="H380"/>
  <c r="G380"/>
  <c r="H375"/>
  <c r="H374" s="1"/>
  <c r="G375"/>
  <c r="G374" s="1"/>
  <c r="I374"/>
  <c r="I369"/>
  <c r="I368" s="1"/>
  <c r="H369"/>
  <c r="H368" s="1"/>
  <c r="G369"/>
  <c r="G368" s="1"/>
  <c r="I366"/>
  <c r="H366"/>
  <c r="G366"/>
  <c r="I365"/>
  <c r="H365"/>
  <c r="G365"/>
  <c r="I364"/>
  <c r="H364"/>
  <c r="G364"/>
  <c r="I356"/>
  <c r="H356"/>
  <c r="G356"/>
  <c r="I350"/>
  <c r="H350"/>
  <c r="G350"/>
  <c r="I344"/>
  <c r="H344"/>
  <c r="G344"/>
  <c r="I338"/>
  <c r="H338"/>
  <c r="G338"/>
  <c r="I332"/>
  <c r="H332"/>
  <c r="G332"/>
  <c r="I326"/>
  <c r="H326"/>
  <c r="G326"/>
  <c r="I321"/>
  <c r="I320" s="1"/>
  <c r="H320"/>
  <c r="G320"/>
  <c r="I314"/>
  <c r="H314"/>
  <c r="G314"/>
  <c r="I308"/>
  <c r="H308"/>
  <c r="G308"/>
  <c r="I303"/>
  <c r="H302"/>
  <c r="G302"/>
  <c r="I296"/>
  <c r="H296"/>
  <c r="G296"/>
  <c r="I290"/>
  <c r="H290"/>
  <c r="G290"/>
  <c r="I289"/>
  <c r="H289"/>
  <c r="G289"/>
  <c r="I288"/>
  <c r="H288"/>
  <c r="G288"/>
  <c r="I287"/>
  <c r="H287"/>
  <c r="G287"/>
  <c r="I286"/>
  <c r="H286"/>
  <c r="G286"/>
  <c r="H285"/>
  <c r="G285"/>
  <c r="I278"/>
  <c r="H278"/>
  <c r="G278"/>
  <c r="I272"/>
  <c r="H272"/>
  <c r="G272"/>
  <c r="I266"/>
  <c r="H266"/>
  <c r="G266"/>
  <c r="I265"/>
  <c r="H265"/>
  <c r="G265"/>
  <c r="I264"/>
  <c r="H264"/>
  <c r="H66" s="1"/>
  <c r="H29" s="1"/>
  <c r="G264"/>
  <c r="G66" s="1"/>
  <c r="G29" s="1"/>
  <c r="I263"/>
  <c r="I65" s="1"/>
  <c r="I28" s="1"/>
  <c r="H263"/>
  <c r="H65" s="1"/>
  <c r="H28" s="1"/>
  <c r="G263"/>
  <c r="G65" s="1"/>
  <c r="G28" s="1"/>
  <c r="I262"/>
  <c r="H262"/>
  <c r="G262"/>
  <c r="I261"/>
  <c r="H261"/>
  <c r="G261"/>
  <c r="I259"/>
  <c r="H259"/>
  <c r="G259"/>
  <c r="I258"/>
  <c r="H258"/>
  <c r="G258"/>
  <c r="I257"/>
  <c r="H257"/>
  <c r="G257"/>
  <c r="I256"/>
  <c r="H256"/>
  <c r="G256"/>
  <c r="I255"/>
  <c r="H255"/>
  <c r="G255"/>
  <c r="I248"/>
  <c r="I213" s="1"/>
  <c r="I212" s="1"/>
  <c r="H248"/>
  <c r="H213" s="1"/>
  <c r="H212" s="1"/>
  <c r="G248"/>
  <c r="G213" s="1"/>
  <c r="G212" s="1"/>
  <c r="I242"/>
  <c r="H242"/>
  <c r="G242"/>
  <c r="I236"/>
  <c r="H236"/>
  <c r="G236"/>
  <c r="I231"/>
  <c r="I230" s="1"/>
  <c r="H231"/>
  <c r="H230" s="1"/>
  <c r="G231"/>
  <c r="G230" s="1"/>
  <c r="I224"/>
  <c r="H224"/>
  <c r="G224"/>
  <c r="I220"/>
  <c r="I64" s="1"/>
  <c r="I27" s="1"/>
  <c r="H220"/>
  <c r="G220"/>
  <c r="I206"/>
  <c r="H206"/>
  <c r="G206"/>
  <c r="I200"/>
  <c r="H200"/>
  <c r="G200"/>
  <c r="I195"/>
  <c r="I194" s="1"/>
  <c r="H194"/>
  <c r="G194"/>
  <c r="I189"/>
  <c r="I188" s="1"/>
  <c r="H188"/>
  <c r="G188"/>
  <c r="I183"/>
  <c r="H182"/>
  <c r="G182"/>
  <c r="I176"/>
  <c r="H176"/>
  <c r="G176"/>
  <c r="I170"/>
  <c r="H170"/>
  <c r="G170"/>
  <c r="I164"/>
  <c r="H164"/>
  <c r="G164"/>
  <c r="I158"/>
  <c r="H158"/>
  <c r="G158"/>
  <c r="I152"/>
  <c r="H152"/>
  <c r="G152"/>
  <c r="I146"/>
  <c r="H146"/>
  <c r="G146"/>
  <c r="I140"/>
  <c r="H140"/>
  <c r="G140"/>
  <c r="H135"/>
  <c r="H134" s="1"/>
  <c r="G135"/>
  <c r="G134" s="1"/>
  <c r="I128"/>
  <c r="H128"/>
  <c r="G128"/>
  <c r="I123"/>
  <c r="I122" s="1"/>
  <c r="H123"/>
  <c r="H122" s="1"/>
  <c r="G123"/>
  <c r="G122" s="1"/>
  <c r="I117"/>
  <c r="H117"/>
  <c r="H116" s="1"/>
  <c r="G117"/>
  <c r="G116" s="1"/>
  <c r="I116"/>
  <c r="I110"/>
  <c r="H110"/>
  <c r="G110"/>
  <c r="I105"/>
  <c r="I104" s="1"/>
  <c r="H105"/>
  <c r="H104" s="1"/>
  <c r="G105"/>
  <c r="G104" s="1"/>
  <c r="I99"/>
  <c r="I98" s="1"/>
  <c r="H99"/>
  <c r="H98" s="1"/>
  <c r="G99"/>
  <c r="I92"/>
  <c r="H92"/>
  <c r="G92"/>
  <c r="I91"/>
  <c r="H91"/>
  <c r="G91"/>
  <c r="I90"/>
  <c r="H90"/>
  <c r="G90"/>
  <c r="I89"/>
  <c r="I46" s="1"/>
  <c r="H89"/>
  <c r="H46" s="1"/>
  <c r="G89"/>
  <c r="G46" s="1"/>
  <c r="I88"/>
  <c r="H88"/>
  <c r="H58" s="1"/>
  <c r="H21" s="1"/>
  <c r="G88"/>
  <c r="G45" s="1"/>
  <c r="I84"/>
  <c r="H84"/>
  <c r="G84"/>
  <c r="I83"/>
  <c r="H83"/>
  <c r="G83"/>
  <c r="I74"/>
  <c r="H74"/>
  <c r="G74"/>
  <c r="I68"/>
  <c r="H68"/>
  <c r="G68"/>
  <c r="I66"/>
  <c r="I29" s="1"/>
  <c r="G64"/>
  <c r="G27" s="1"/>
  <c r="G284" l="1"/>
  <c r="G1013"/>
  <c r="G1038"/>
  <c r="G852" s="1"/>
  <c r="G1127"/>
  <c r="H254"/>
  <c r="H654"/>
  <c r="G1079"/>
  <c r="I135"/>
  <c r="I134" s="1"/>
  <c r="I219"/>
  <c r="G260"/>
  <c r="G80"/>
  <c r="I58"/>
  <c r="G60"/>
  <c r="G53" s="1"/>
  <c r="H219"/>
  <c r="I285"/>
  <c r="I284" s="1"/>
  <c r="H363"/>
  <c r="H362" s="1"/>
  <c r="I884"/>
  <c r="I881" s="1"/>
  <c r="H45"/>
  <c r="I654"/>
  <c r="I685"/>
  <c r="I45"/>
  <c r="H260"/>
  <c r="I59"/>
  <c r="G654"/>
  <c r="I673"/>
  <c r="I749"/>
  <c r="H47"/>
  <c r="G1007"/>
  <c r="G1002"/>
  <c r="H80"/>
  <c r="I182"/>
  <c r="G59"/>
  <c r="G52" s="1"/>
  <c r="I80"/>
  <c r="G58"/>
  <c r="H59"/>
  <c r="H52" s="1"/>
  <c r="I60"/>
  <c r="I53" s="1"/>
  <c r="G87"/>
  <c r="G219"/>
  <c r="G218" s="1"/>
  <c r="G254"/>
  <c r="I362"/>
  <c r="I515"/>
  <c r="I514" s="1"/>
  <c r="G673"/>
  <c r="H673"/>
  <c r="H690"/>
  <c r="G685"/>
  <c r="H686"/>
  <c r="I687"/>
  <c r="H749"/>
  <c r="G875"/>
  <c r="H865"/>
  <c r="H33" s="1"/>
  <c r="I1007"/>
  <c r="G1003"/>
  <c r="G1019"/>
  <c r="H1038"/>
  <c r="H1037" s="1"/>
  <c r="G1074"/>
  <c r="I847"/>
  <c r="H60"/>
  <c r="H53" s="1"/>
  <c r="G515"/>
  <c r="G514" s="1"/>
  <c r="G749"/>
  <c r="H1013"/>
  <c r="I1013"/>
  <c r="G1037"/>
  <c r="I254"/>
  <c r="I302"/>
  <c r="I218"/>
  <c r="I260"/>
  <c r="H284"/>
  <c r="I690"/>
  <c r="I689" s="1"/>
  <c r="G686"/>
  <c r="G879"/>
  <c r="H1007"/>
  <c r="I1038"/>
  <c r="I852" s="1"/>
  <c r="H1091"/>
  <c r="G51"/>
  <c r="G86"/>
  <c r="H1085"/>
  <c r="H1076"/>
  <c r="H872"/>
  <c r="G479"/>
  <c r="G475"/>
  <c r="H1001"/>
  <c r="H864"/>
  <c r="H32" s="1"/>
  <c r="H31" s="1"/>
  <c r="G851"/>
  <c r="G1001"/>
  <c r="I51"/>
  <c r="I1037"/>
  <c r="I52"/>
  <c r="H1073"/>
  <c r="I470"/>
  <c r="G63"/>
  <c r="G26" s="1"/>
  <c r="G25" s="1"/>
  <c r="H64"/>
  <c r="H27" s="1"/>
  <c r="I87"/>
  <c r="G98"/>
  <c r="G363"/>
  <c r="G362" s="1"/>
  <c r="H470"/>
  <c r="H479"/>
  <c r="I480"/>
  <c r="G484"/>
  <c r="I714"/>
  <c r="I713" s="1"/>
  <c r="H849"/>
  <c r="G864"/>
  <c r="I872"/>
  <c r="I848" s="1"/>
  <c r="I40" s="1"/>
  <c r="I905"/>
  <c r="I1076"/>
  <c r="I1073" s="1"/>
  <c r="G690"/>
  <c r="H852"/>
  <c r="I1002"/>
  <c r="I1001" s="1"/>
  <c r="H87"/>
  <c r="I63"/>
  <c r="I26" s="1"/>
  <c r="I25" s="1"/>
  <c r="G714"/>
  <c r="G713" s="1"/>
  <c r="I864"/>
  <c r="I32" s="1"/>
  <c r="I31" s="1"/>
  <c r="G872"/>
  <c r="I879"/>
  <c r="I47" s="1"/>
  <c r="G883"/>
  <c r="G865" s="1"/>
  <c r="G33" s="1"/>
  <c r="G1076"/>
  <c r="G1073" s="1"/>
  <c r="H43" l="1"/>
  <c r="I21"/>
  <c r="I37"/>
  <c r="G849"/>
  <c r="G47"/>
  <c r="G21"/>
  <c r="G846"/>
  <c r="G32"/>
  <c r="G31" s="1"/>
  <c r="H218"/>
  <c r="H63"/>
  <c r="H26" s="1"/>
  <c r="H25" s="1"/>
  <c r="I684"/>
  <c r="I683" s="1"/>
  <c r="H847"/>
  <c r="I43"/>
  <c r="H689"/>
  <c r="H684"/>
  <c r="H683" s="1"/>
  <c r="G470"/>
  <c r="G469" s="1"/>
  <c r="G869"/>
  <c r="G848"/>
  <c r="G40" s="1"/>
  <c r="I62"/>
  <c r="H846"/>
  <c r="H851"/>
  <c r="H465"/>
  <c r="H464" s="1"/>
  <c r="H469"/>
  <c r="H869"/>
  <c r="H848"/>
  <c r="H40" s="1"/>
  <c r="I869"/>
  <c r="I57"/>
  <c r="I86"/>
  <c r="I469"/>
  <c r="G474"/>
  <c r="G465"/>
  <c r="G464" s="1"/>
  <c r="H51"/>
  <c r="G847"/>
  <c r="H57"/>
  <c r="H20" s="1"/>
  <c r="H86"/>
  <c r="G863"/>
  <c r="I475"/>
  <c r="I474" s="1"/>
  <c r="I479"/>
  <c r="G881"/>
  <c r="H62"/>
  <c r="I875"/>
  <c r="I849"/>
  <c r="I863"/>
  <c r="G689"/>
  <c r="G684"/>
  <c r="G683" s="1"/>
  <c r="G62"/>
  <c r="I846"/>
  <c r="I851"/>
  <c r="H863"/>
  <c r="G57"/>
  <c r="G20" s="1"/>
  <c r="H845" l="1"/>
  <c r="H19"/>
  <c r="H12"/>
  <c r="G37"/>
  <c r="G12"/>
  <c r="G19"/>
  <c r="H37"/>
  <c r="G43"/>
  <c r="I845"/>
  <c r="G845"/>
  <c r="I465"/>
  <c r="I464" s="1"/>
  <c r="G56"/>
  <c r="G50"/>
  <c r="G49" s="1"/>
  <c r="I56"/>
  <c r="I50"/>
  <c r="I49" s="1"/>
  <c r="H56"/>
  <c r="H50"/>
  <c r="H49" s="1"/>
  <c r="I20" l="1"/>
  <c r="I19" l="1"/>
  <c r="I12"/>
</calcChain>
</file>

<file path=xl/sharedStrings.xml><?xml version="1.0" encoding="utf-8"?>
<sst xmlns="http://schemas.openxmlformats.org/spreadsheetml/2006/main" count="1599" uniqueCount="305">
  <si>
    <t>План - График</t>
  </si>
  <si>
    <t xml:space="preserve">реализации государственной программы Саратовской области "Развитие физической культуры, спорта, туризма и молодежной политики" </t>
  </si>
  <si>
    <t xml:space="preserve"> на 2014-2020 годы"  на 2018-2020 год</t>
  </si>
  <si>
    <t>№ п/п</t>
  </si>
  <si>
    <t>Наименование государственной программы, подпрограммы, ведомственной программы, основного мероприятия, контрольного события</t>
  </si>
  <si>
    <t>Ответственный исполнитель, соисполнитель, участник государственной программы (соисполнитель подпрограммы) плательщик</t>
  </si>
  <si>
    <t>Срок начала реализации</t>
  </si>
  <si>
    <t>Срок окончания реализации (дата контрольного события)</t>
  </si>
  <si>
    <t>Источники финансового обеспечения</t>
  </si>
  <si>
    <t>Объем финансового обеспечения (тыс.руб.)</t>
  </si>
  <si>
    <t>на 2018 год (финансовый)</t>
  </si>
  <si>
    <t>на 2019 год (финансовый)</t>
  </si>
  <si>
    <t>на 2020 год (финансовый)</t>
  </si>
  <si>
    <t>Государственная программа Саратовской области «Развитие физической культуры, спорта, туризма и молодежной политики» на 2014 - 2020 годы</t>
  </si>
  <si>
    <t>2017г.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</si>
  <si>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</si>
  <si>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Всего</t>
  </si>
  <si>
    <t>областной бюджет</t>
  </si>
  <si>
    <t>федеральный бюджет (прогнозно)</t>
  </si>
  <si>
    <t>местные бюджеты (прогнозно)</t>
  </si>
  <si>
    <t>внебюджетные источники (прогнозно)</t>
  </si>
  <si>
    <t>государственные внебюджетные фонды и иные безвоздмездные поступления целевой направленности (прогрнозно)</t>
  </si>
  <si>
    <t>в том числе по исполнителям:</t>
  </si>
  <si>
    <t>министерство молодежной политики, спорта и туризма области</t>
  </si>
  <si>
    <t>2019г.</t>
  </si>
  <si>
    <t>министерство социального развития области</t>
  </si>
  <si>
    <t>органы местного самоуправления области (по согласованию)</t>
  </si>
  <si>
    <t>организации области (по согласованию)</t>
  </si>
  <si>
    <t>подпрограмма 1 «Физическая культура и спорт»</t>
  </si>
  <si>
    <t xml:space="preserve">министерство молодежной политики, спорта и туризма области, министерство социального развития области,  комитет капитального строительства области </t>
  </si>
  <si>
    <t xml:space="preserve">        Всего </t>
  </si>
  <si>
    <t xml:space="preserve">министерство социального развития области </t>
  </si>
  <si>
    <t>комитет капитального строительства области</t>
  </si>
  <si>
    <t>1.1</t>
  </si>
  <si>
    <t>основное мероприятие 1.1  «Учебно-методическое и информационное обеспечение»</t>
  </si>
  <si>
    <t>1.1.1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</si>
  <si>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</si>
  <si>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1.1.2</t>
  </si>
  <si>
    <t>Контрольное событие 1.1.2. Проведение брифингов, пресс-конференций,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</si>
  <si>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1.1.3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</si>
  <si>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</si>
  <si>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1.1.4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</si>
  <si>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</si>
  <si>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1.1.5</t>
  </si>
  <si>
    <t>Контрольное событие 1.1.5. «Изготовление, прокат, размещение социальных кино-видео показов, социальной рекламы, направленной на привлечение населения области к занятиям физической культурой и спортом»</t>
  </si>
  <si>
    <t>1.1.6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</si>
  <si>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</si>
  <si>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1.1.7</t>
  </si>
  <si>
    <t>Контрольное событие 1.1.7. Организация участия тренеров, судей и специалистов физической культуры и спорта области в совещаниях, семинарах, стажировкеи других официальных мероприятиях,   проводимых органом исполнительной власти области в сфере физической культуры и спорта и проведение областных (зональных) семинаров, учебно-тематических сборов и иных форм организационно-методической работы с руководителями, тренерами, судьями и специалистами физкультурно-спортивных организаций</t>
  </si>
  <si>
    <t>1.2</t>
  </si>
  <si>
    <t>основное мероприятие 1.2 «Организация и проведение физкультурных и спортивно-массовых мероприятий»</t>
  </si>
  <si>
    <t>1.2.1</t>
  </si>
  <si>
    <t xml:space="preserve"> контрольное событие 1.2.1. "организация и проведение областных и межмуниципальных официальных физкультурных мероприятий и спортивных мероприятий среди молодежи допризывного и призывного возраста и участие данной категории населения в соревнованиях различного уровня"</t>
  </si>
  <si>
    <t>1.2.2</t>
  </si>
  <si>
    <t xml:space="preserve"> контрольное событие 1.2.2. "организация и проведение мероприятий среди лиц, находящихся в местах лишения свободы на территории области"</t>
  </si>
  <si>
    <t>1.2.3</t>
  </si>
  <si>
    <t xml:space="preserve"> контрольное событие 1.2.3. "организация и проведение областных и межмуниципальных официальных физкультурных мероприятий и спортивных мероприятий среди ветеранов и их участие  в соревнованиях различного уровня"</t>
  </si>
  <si>
    <t>1.2.4</t>
  </si>
  <si>
    <t>контрольное событие 1.2.4. "организация и проведение областных и межмуниципальных официальных физкультурных мероприятий и спортивных мероприятий, посвященных приздничным и знаменательным датам"</t>
  </si>
  <si>
    <t>1.2.5</t>
  </si>
  <si>
    <t xml:space="preserve"> контрольное событие 1.2.5. "Организация и проведение межмуниципальных, областных , окружных физкультурных и спортивно-массовых мероприятий и тренировочных мероприятий, а также обеспечение участия разных социальных и возрасных групп населения области в соревнованиях различного уровня"</t>
  </si>
  <si>
    <t>1.2.6</t>
  </si>
  <si>
    <t>контрольное событие  1.2.6.  "Развитие игровых видов спорта (баскетбол,волейбол,футбол, мини-футбол) среди учащихся образовательных учреждений области"</t>
  </si>
  <si>
    <t>1.2.7</t>
  </si>
  <si>
    <t>контрольное событие 1.2.7. "Организация и проведение областных и межмуниципальных официальных физкультурных мероприятий и спортивных мероприятий среди сельского населения области и участие данной категории населения в соревнованиях различного уровня"</t>
  </si>
  <si>
    <t>1.2.8</t>
  </si>
  <si>
    <t>контрольное событие  1.2.8. Организация и проведение областных и межмуниципальных официальных физкультурных мероприятий</t>
  </si>
  <si>
    <t>1.2.9</t>
  </si>
  <si>
    <t xml:space="preserve"> контрольное событие 1.2.9. Спортивно - туристический лагерь ПФО "Туриада"</t>
  </si>
  <si>
    <t>1.2.10</t>
  </si>
  <si>
    <t>контрольное событие 1.2.10 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</t>
  </si>
  <si>
    <t>1.2.11</t>
  </si>
  <si>
    <t>контрольное событие 1.2.11 Информационное обеспечение физкультурно-массовых мероприятий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</si>
  <si>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</si>
  <si>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1.3</t>
  </si>
  <si>
    <t>основное мероприятие 1.3. «Олимпийская, паралимпийская и сурдлимпийская подготовка»</t>
  </si>
  <si>
    <t>1.3.4</t>
  </si>
  <si>
    <t xml:space="preserve">контрольное событие 1.3.1.        «Участие спортсменов области 
и их сопровождающих, тренеров, врачей, ведущих подготовку к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средствами»
</t>
  </si>
  <si>
    <t>1.3.5</t>
  </si>
  <si>
    <t xml:space="preserve">контрольное событие 1.3.2. «Приобретение спортивного оборудования для подготовки 
к Паралимпийским
и Сурдлимпийским играм»
</t>
  </si>
  <si>
    <t>1.3.7</t>
  </si>
  <si>
    <t>Контрольное событие 1.3.3 Выполнение областными государственными учреждениями, подведомственными министерству молодежной политики, спорта и туризм области государственных заданий на выполнение государственных услуг (работ)</t>
  </si>
  <si>
    <t>1.5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</si>
  <si>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</si>
  <si>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1.5.1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</si>
  <si>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</si>
  <si>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1.5.2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</si>
  <si>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</si>
  <si>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1.6</t>
  </si>
  <si>
    <t>Основное мероприятие 1.6 Подготовка спортивного резерва</t>
  </si>
  <si>
    <t>1.6.1</t>
  </si>
  <si>
    <t>Контрольное событие 1.6.1 "Организация и проведение областных и межмуниципальных официальных физкультурных мероприятий и спортивных мероприятий среди учащейся молодежи и участие данной категории населения области в соревнованиях различного уровня"</t>
  </si>
  <si>
    <t>1.6.2</t>
  </si>
  <si>
    <t>Контрольное событие 1.6.2. "Организация и проведение официальных физкультурных мероприятий и спортивных мероприятий среди студенческой молодежи, работников учебных заведений и участие данной категории населения области в соревнованиях различного уровня"</t>
  </si>
  <si>
    <t>1.6.3</t>
  </si>
  <si>
    <t xml:space="preserve">Контрольное событие 1.6.3.       «Участие в организации и проведении на территории области тренировочных сборов, межмуниципальных, областных, окружных, российских и международных соревнований по видам спорта и участие спортсменов, тренеров, судей, специалистов и других представителей области 
в тренировочных сборах, всероссийских и международных соревнованиях различного уровня по видам спорта»
</t>
  </si>
  <si>
    <t>1.6.4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</si>
  <si>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</si>
  <si>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1.6.5</t>
  </si>
  <si>
    <t>Контрольное событие 1.6.5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</si>
  <si>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1.6.6</t>
  </si>
  <si>
    <t>Контрольное событие 1.6.6 Социальная поддержка детей-сирот и детей, оставшихся без попечения родителей</t>
  </si>
  <si>
    <t>1.6.7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</si>
  <si>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</si>
  <si>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1.6.8</t>
  </si>
  <si>
    <t xml:space="preserve">Контрольное событие 1.6.8 мероприятия по тестированию в рамках Всероссийского физкультурно-спортивного комплекса "Готов к труду и обороне" (ГТО) на приобретение оборудования и инвентаря для оснащения центров тестирования по выполнению видов испытаний (тестов), нормативов, требований к оценке уровня знаний и умений в области физической культуры и спорта </t>
  </si>
  <si>
    <t>1.6.9</t>
  </si>
  <si>
    <t>Контрольное событие 1.6.9 Приобретение спортивно-технологического оборудования, инвентаря и экипровки</t>
  </si>
  <si>
    <t>1.6.10</t>
  </si>
  <si>
    <t>Контрольное событие 1.6.10 "Организация и проведение реабилитационных мероприятий (медицинских, психологических, педагогических) для спортсменов сборных команд Саратовской области  на базе ГУПСО "Региональный  центр спортивной подготовки" (в том числе с проживанием и питанием) и ГБУ РЦ "Молодежь плюс"</t>
  </si>
  <si>
    <t>1.7</t>
  </si>
  <si>
    <r>
      <t xml:space="preserve">основное мероприятие 1.7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</si>
  <si>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1.7.1</t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</si>
  <si>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</si>
  <si>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1.7.4</t>
  </si>
  <si>
    <t>Контрольное событие 1.7.2                       Выплата  специальных стипендий спортсменам - инвалидам за спортивные достижения"</t>
  </si>
  <si>
    <t>1.7.5</t>
  </si>
  <si>
    <t>Контрольное событие 1.7.3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</si>
  <si>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1.7.6</t>
  </si>
  <si>
    <t>Контрольное событие 1.7.4 Выплаты ежемесячных специальных стипендий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тыс.руб.(3 чел.)</t>
  </si>
  <si>
    <t>1.7.7</t>
  </si>
  <si>
    <t>Контрольное событие 1.7.5 Выплата ежемесячных специальных стипендий достигшим совершеннолетия спортсменас-победителям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 испольнительной власти в размере 2500 руб. (25 чел.)</t>
  </si>
  <si>
    <t>Контрольное событие 1.7.5 Материальное стимулирование отдельных спортсменов и тренеров за высокие спортивные результаты и призовые места</t>
  </si>
  <si>
    <t>1.9</t>
  </si>
  <si>
    <t>основное мероприятие 1.9 «Государственная поддержка организаций, представляющих физкультурно-спортивные услуги"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</si>
  <si>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</si>
  <si>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Субсидия социально оиентрованным некоммерческим организациям по предоставлению услуг в области физической культуры и массового спорта.</t>
  </si>
  <si>
    <t>1.10</t>
  </si>
  <si>
    <t xml:space="preserve">основное мероприятие 1.10 «Субсидии общественным организациям для обеспечения направления делегации Саратовской области в качестве болельщиков на XXII зимние Олимпийские игры 2014 года (г. Сочи, Россия)» </t>
  </si>
  <si>
    <t>1.15</t>
  </si>
  <si>
    <t>Основное мероприятие 1.15 "Грантовая поддержка развития на территории области отдельных видов спорта (спортивных дисциплин)"</t>
  </si>
  <si>
    <t>1.19</t>
  </si>
  <si>
    <t>основное мероприятие 1.19 "Развитие материально технической базы областных государственных учреждений спортивной направленности по адаптивной физической культуре и спорту"</t>
  </si>
  <si>
    <t>2</t>
  </si>
  <si>
    <t>подпрограмма 2 «Туризм»</t>
  </si>
  <si>
    <t>комитет по туризму  области органы местного самоуправления (по согласованию) организации (по согласованию)</t>
  </si>
  <si>
    <t>организации (по согласованию)</t>
  </si>
  <si>
    <t>2.1</t>
  </si>
  <si>
    <t>основное мероприятие 2.1 «Создание благоприятных условий для развития туристической отрасли региона в рамках формирования муниципальных туристских кластеров»</t>
  </si>
  <si>
    <t>министерство молодежной политики, спорта и туризма области, органы местного самоуправления (по согласованию), организацииобласти (по согласованию)</t>
  </si>
  <si>
    <t>2.1.1</t>
  </si>
  <si>
    <t>контрольное событие 2.1.1. "Комплексный мониторинг туристских ресурсов Саратовской области"</t>
  </si>
  <si>
    <t>2.1.2</t>
  </si>
  <si>
    <t>контрольное событие 2.1.2. "Создание и совершенствование областной нормативно-правовой базы по вопросам туризма и туристской деятельности"</t>
  </si>
  <si>
    <t>2.1.3</t>
  </si>
  <si>
    <t>контрольное событие 2.1.3. "Совершенствование инфраструктуры, необходимой для развития туризма в регионе. Развитие водного туризма в Балаковском муниципальном районе, лечебно-оздоровительного туризма в Энгельсском муниципальном районе, экологического туризма в Новобурасском муниципальном районе, агротуризма в Базарно-Карабулакском муниципальном районе"</t>
  </si>
  <si>
    <t>2015г.</t>
  </si>
  <si>
    <t>2016г.</t>
  </si>
  <si>
    <t>2.2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</si>
  <si>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</si>
  <si>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2.2.1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</si>
  <si>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</si>
  <si>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2.2.2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</si>
  <si>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</si>
  <si>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2.2.3</t>
  </si>
  <si>
    <t>контрольное 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</si>
  <si>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 xml:space="preserve">министерство молодежной политики, спорта и туризма области </t>
  </si>
  <si>
    <t>2.2.4</t>
  </si>
  <si>
    <t>контрольное событие 2.2.4. "Техническая поддержка работы, модернизация туристического портала министерства www.tourism.saratov.gov.ru"</t>
  </si>
  <si>
    <t>2.2.5</t>
  </si>
  <si>
    <t>контрольное событие 2.2.5. "Участие в соответствии с законодательством в международных и региональных туристских выставках и ярмарках, в семинарах, конференциях, форумах, круглых столах, совещаниях, заседаниях. Организация мероприятий туристской направленности на территории области"</t>
  </si>
  <si>
    <t>2.2.6</t>
  </si>
  <si>
    <t>контрольное событие 2.2.6. 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</si>
  <si>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2.2.7</t>
  </si>
  <si>
    <t>Контрольное событие 2.2.7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</si>
  <si>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2.2.8</t>
  </si>
  <si>
    <t>Контрольное событие 2.2.8 Организация рекламных туров на теплоходах для участия II Международного форума "Среда для жизни: квартира и город".</t>
  </si>
  <si>
    <t>2.3</t>
  </si>
  <si>
    <t>основное мероприятие 2.3 «Формирование конкурентоспособного туристского продукта области»</t>
  </si>
  <si>
    <t>2.3.1</t>
  </si>
  <si>
    <t>контрольное событие 2.3.1. "Формирование интерактивных программ, создание и модернизация виртуальных экскурсий на базе действующих объектов показа"</t>
  </si>
  <si>
    <t>2.3.2</t>
  </si>
  <si>
    <t xml:space="preserve">контрольное событие 2.3.2. "Изготовление и установка туристских придорожных указателей и информационных щитов на основных туристских маршрутах области"  </t>
  </si>
  <si>
    <t>2.3.3</t>
  </si>
  <si>
    <t>контрольное событие 2.3.3. "Содействие в организации и проведении и туристских слетов, эколагерей на территории Саратовской области"</t>
  </si>
  <si>
    <t>2.3.4</t>
  </si>
  <si>
    <t>контрольное событие 2.3.4. "Разработка региональных туристических маршрутов, в том числе по объектам историко-культурного наследия Саратовской области"</t>
  </si>
  <si>
    <t>2.4</t>
  </si>
  <si>
    <t>основное мероприятие 2.4 «Формирование условий для привлечения инвесторов к реализации проектов, направленных на улучшение туристской инфраструктуры Саратовской области. Отбор проектов туристских кластеров региона для участия в федеральной целевой программе «Развитие внутреннего и въездного туризма в Российской Федерации (2011-2018 годы)»</t>
  </si>
  <si>
    <t>2.4.1</t>
  </si>
  <si>
    <t>контрольное событие 2.4.1. "Организация мероприятий (обучающие семинары, конференции, рабочие группы, заседания), направленных на подготовку специалистов администраций муниципальных районов области по вопросу вхождения в федеральную целевую программу "Развитие внутреннего и въездного туризма в Российской Федерации (2011-2018 годы)"</t>
  </si>
  <si>
    <t>2.4.2</t>
  </si>
  <si>
    <t>контрольное событие 2.4.2. "Разработка проектов по созданию туристских кластеров (туристско-рекреационного или автотуристского типа) на территории Саратовской области"</t>
  </si>
  <si>
    <t>министерство молодежной политики,спорта и туризма области</t>
  </si>
  <si>
    <t>2.5</t>
  </si>
  <si>
    <t>основное мероприятие 2.5 «Популяризация туристических объектов, связанных с именем Ю.А. Гагарина, авиацией и космонавтикой. Позиционирование бренда «Саратовская область – первая космическая гавань Земли»</t>
  </si>
  <si>
    <t>2.5.1</t>
  </si>
  <si>
    <t>контрольное событие 2.5.1. "Участие в подготовке и проведении мероприятий по празднованию 55-летия со дня первого полета человека в космос"</t>
  </si>
  <si>
    <t>3</t>
  </si>
  <si>
    <t>подпрограмма  3 «Молодежная политика»</t>
  </si>
  <si>
    <t>3.1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</si>
  <si>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</si>
  <si>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3.1.1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</si>
  <si>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</si>
  <si>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>3.1.2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</si>
  <si>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</si>
  <si>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 xml:space="preserve">контрольное событие 3.1.3 Организация и проведение торжественного мероприятия, посвященного открытию Года  добровольца (волонтера) России по саратовской области. </t>
  </si>
  <si>
    <t>3.2</t>
  </si>
  <si>
    <t>основное мероприятие 3.2 «Поддержка талантливой молодежи»</t>
  </si>
  <si>
    <t>3.2.1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</si>
  <si>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</si>
  <si>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3.2.2</t>
  </si>
  <si>
    <t xml:space="preserve">контрольное событие 3.2.2 "Организация встречи талантливой молодежи Саратовской области с победителями ежегодной молодежной премии П.А. Столыпина, волонтнрами" </t>
  </si>
  <si>
    <t>3.2.3</t>
  </si>
  <si>
    <t>контрольное событие 3.2.3 "Организация и проведение областного молодежного конкурса "Прорыв года"</t>
  </si>
  <si>
    <t>3.3</t>
  </si>
  <si>
    <t>основное мероприятие 3.3 «Информационное обеспечение системы работы с молодежью области»</t>
  </si>
  <si>
    <t>3.3.1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</si>
  <si>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</si>
  <si>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3.4</t>
  </si>
  <si>
    <t>основное мероприятие 3.4 «Поддержка и развитие творческого потенциала молодежи»</t>
  </si>
  <si>
    <t>3.4.1</t>
  </si>
  <si>
    <r>
      <t>контрольное событие 3.4.1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областного фестиваля «Студенческая весна»</t>
    </r>
  </si>
  <si>
    <t>3.4.2</t>
  </si>
  <si>
    <t xml:space="preserve">контрольное событие 3.4.2  Проведение областных турниров КВН, обеспечение участия представителей области во всероссийских турнирах КВН </t>
  </si>
  <si>
    <t>3.4.3</t>
  </si>
  <si>
    <t>контрольное событие 3.4.3 "Организация и проведение обласного конкурса ерасоты, грация и творчество "Мисс и Мистер Студенчества"</t>
  </si>
  <si>
    <t>3.4.5</t>
  </si>
  <si>
    <t>контрольное событие 3.4.5 "Организация участия делегации Саратовской области во Всероссийском фестивале "Российская студенчемкая весна"</t>
  </si>
  <si>
    <t>3.4.6</t>
  </si>
  <si>
    <t xml:space="preserve">Контрольное событие 3.4.6 Осуществление игровых, тренинговых и иных проектов, образовательных курсов, конкурсов среди молодежи в возрасте 14-17 лет </t>
  </si>
  <si>
    <t>3.4.7</t>
  </si>
  <si>
    <t>Контрольное событие 3.4.7 Проведение информационной кампании, направленной на вовлечение молодежи в предпринимательскую деятельность</t>
  </si>
  <si>
    <t>3.4.8</t>
  </si>
  <si>
    <t>Контрольное событие 3.4.8 Проведение регионального этапа всероссийского конкурса "Молодой предприниматель России"</t>
  </si>
  <si>
    <t>3.4.9</t>
  </si>
  <si>
    <t>Контрольное событие 3.4.9 Отбор физических лиц в возрасте до 30 лет (включительно), имеющих способность к занятию предпринимательской деятельностью, в целях прохождения обучения по образовательным программам, направленным на приобретение навыков ведения бизнеса и создания малых и средних предприятий</t>
  </si>
  <si>
    <t>3.4.10</t>
  </si>
  <si>
    <t>Контрольное событие 3.4.10 Организация обучения физических лиц в возрасте до 30 лет (включительно) по образовательным программам, направленным на приобретение навыков ведения бизнеса и создания малых и средних предприятий</t>
  </si>
  <si>
    <t>3,4,5</t>
  </si>
  <si>
    <t>3.4.11</t>
  </si>
  <si>
    <t>Контрольное событие 3.4.11 Проведение конкурсов бизнес-пректов, проведение финального мероприятия</t>
  </si>
  <si>
    <t>3.4.12</t>
  </si>
  <si>
    <t>Контрольное событие 3.4.12 Оказание консультациооных услуг физическим лицвм в возрасте до 30 лет (включительно), а также субъектам молодежного предпринимательства</t>
  </si>
  <si>
    <t>3.4.13</t>
  </si>
  <si>
    <t>Контрольное событие 3.4.13 Обеспечение участия в межрегиональных, общероссийских международных мероприятих, направленных на поддержку и развитие молодежного предпринимательства</t>
  </si>
  <si>
    <t>3.4.14</t>
  </si>
  <si>
    <t>Контрольное событие 3.4.14 Осуществление мониторинга эффективности мероприятий, направленных на вовлечение молодежи в предпринимательскую деятельность</t>
  </si>
  <si>
    <t>3.4.15</t>
  </si>
  <si>
    <t>Контрольное событие 3.4.15 Организация и проведение рок фестиваля "Желтая гора"</t>
  </si>
  <si>
    <t>3.5</t>
  </si>
  <si>
    <t>основное мероприятие 3.5 "Организация работы с молодежью"</t>
  </si>
  <si>
    <t>Подпрогшрамма 4 "Материально-техническая база спорта"</t>
  </si>
  <si>
    <t>комитет капитального строительства</t>
  </si>
  <si>
    <t>4.1</t>
  </si>
  <si>
    <t xml:space="preserve">Основное мероприятие 4.1 "Строительство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Федерации" </t>
  </si>
  <si>
    <t>комитет капитального стоительства области, органы местного самоуправления области (по согласованию)</t>
  </si>
  <si>
    <t>Контрольное событие 4.1.5 Предоставление субсидии на строительство малобюджетных физкультурно-спортивных объектов шаговой доступности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в том числе на строительство стадиона "Юность " в городе Ершове</t>
  </si>
  <si>
    <t>4.1.6</t>
  </si>
  <si>
    <t>Контрольное событие 4.1.6 "Реконструкция спортивного зала ДЮСШ р.п.Новые бурасы</t>
  </si>
  <si>
    <t>4.1.7</t>
  </si>
  <si>
    <t>Контрольное событие 4.1.7 "Строительство мини-стадиона с универсальной игровой площадкой и ледовой площадкой г.Пугачев</t>
  </si>
  <si>
    <t>4.1.8</t>
  </si>
  <si>
    <t>Контрольное событие 4.1.8 "Строительство "Строительство стадиона "Урожай р.п. Турки</t>
  </si>
  <si>
    <t>4.1.9</t>
  </si>
  <si>
    <t>Контрольное событие 4.1.9 "Строительствоспортивной площадки р.п.Духовницкое"</t>
  </si>
  <si>
    <t>4.1.10</t>
  </si>
  <si>
    <t>Контрольное событие 4.1.10 "Строительствоспортивной площадки г.Красный кут</t>
  </si>
  <si>
    <t>4.1.11</t>
  </si>
  <si>
    <t>Контрольное событие 4.1.11 "Строительствоспортивной площадки г.Маркс</t>
  </si>
  <si>
    <t>4.1.12</t>
  </si>
  <si>
    <t>Контрольное событие 4.1.12 "Строительство универсальной спортивной площадки г.Пугачев</t>
  </si>
  <si>
    <t>4.1.13</t>
  </si>
  <si>
    <t>Контрольное событие 4.1.13 "Строительство ледовой площадки г.Пугачев</t>
  </si>
  <si>
    <t>4.2</t>
  </si>
  <si>
    <t>Основное мероприятие 4.2 "г.Саратов. Дворец водных видов спорта"</t>
  </si>
  <si>
    <t>4.3</t>
  </si>
  <si>
    <t>Основное меропирятие 4.3 "Строительство физкультурно-оздоровительных комплексов"</t>
  </si>
  <si>
    <t>Комитет капитального строительства, органы местного самоуправления</t>
  </si>
  <si>
    <t>4.3.1</t>
  </si>
  <si>
    <t>Контрольное событие 4.3.1  Строительство физкультурно-оздоровительного комплекса в р.п. Татищево</t>
  </si>
  <si>
    <t>4.3.3</t>
  </si>
  <si>
    <t>Контрольное событие  4.3.3 "Реконтрукция стадиона СОШ №1 г. Пугачев</t>
  </si>
  <si>
    <t>4.4</t>
  </si>
  <si>
    <t>Основное меропирятие 4.4 "Закупка спортивного оборудования для спкциализированных детско-юношеских спортивных школ олимпийского резерва и училища олимпийского резерва"</t>
  </si>
  <si>
    <t>министерство моолодежной политики, спорта и туризма области</t>
  </si>
  <si>
    <t>ГАУ ДО "СОСДЮСШОР по футболу "Сокол"</t>
  </si>
  <si>
    <t>ГБУ ДО СОСДЮСШОР по боксу г.Саратов</t>
  </si>
  <si>
    <t xml:space="preserve">ГБУ СПО СО "Училище (техникум) олимпийского резерва г. Саратов) </t>
  </si>
  <si>
    <t>ГБУ ДО СОСДЮСШОР по гребле на байдарках и кноэ г.Энгельс</t>
  </si>
  <si>
    <t>ГАУ ДО "СОСДЮСШОР по хоккею "Кристалл"</t>
  </si>
  <si>
    <t>4.5</t>
  </si>
  <si>
    <t>Основное мероприятие 4.5 "Предоставление субсидии бюджетам муниципальных районов области на закупку комплектов искусственных покрытий для футбольных полей для спортивных детско-юношеских школ области, включая их доставку и сетификацию полей"</t>
  </si>
  <si>
    <t>Стадион г.Пугачев</t>
  </si>
  <si>
    <t>4.7</t>
  </si>
  <si>
    <t>Основное меропирятие 4.7 "Укрепление материально технической базы государственных учрежднний"</t>
  </si>
  <si>
    <t>Контрольное событие 4.7.1 Проведение ремонтных работ, оформление пректно-сметной документации, приобретение инвентаря и оборудования (в т.ч. Спортивного) государственными учреждениями подведомственных министерству молодежной политики, спорта туризма области</t>
  </si>
  <si>
    <t>государственные внебюджетные фонды и иные безвоздмездные поступления целевой направленности (прогнозно)</t>
  </si>
  <si>
    <t>4.8</t>
  </si>
  <si>
    <t>Основное меропирятие 4.8 "Строительство спортивно-оздоровительного комплекса с бассейном в ЗАТО Шиханы"</t>
  </si>
  <si>
    <t>4.9</t>
  </si>
  <si>
    <t>общество с ограниченной ответсьвенностью "Южный" (по согласованию)</t>
  </si>
  <si>
    <t>4.11</t>
  </si>
  <si>
    <t>Основное меропирятие 4.11 "Строительство лыжероллерной трассы в г. Марксе"</t>
  </si>
  <si>
    <t>4.12</t>
  </si>
  <si>
    <t>Основное мероприятие 4.12. "Предоставление иных межбюджетных трансфертов из областного бюджета бюджетам муниципальных районов области на мероприятия по подготовке к проведению Чемпионата мира по футболу 2018 года в Российской Федерации , связанные со строительством или реконструкцией тренировочных площадок"</t>
  </si>
  <si>
    <t>комитет капитального строительства области, органы местного самоуправления области (по согласованию)</t>
  </si>
  <si>
    <t>4.13</t>
  </si>
  <si>
    <t>Основное мероприятие 4.13. "г.Саратов. Лыжный стадион на 5-ой Дачной в Ленинском районе . I этап строительства</t>
  </si>
  <si>
    <t>комитет капитального строительства Саратовской области</t>
  </si>
  <si>
    <t>4.14</t>
  </si>
  <si>
    <t xml:space="preserve">Основное мероприятие 4.14 Предоставление субсидии общественным организациям на приобретение для спортивных сооружений  строительных конструкций и оборудования, включая монтажные и пусконаладочные работы и обучение штатного персонала объекта», </t>
  </si>
  <si>
    <t xml:space="preserve">основное мероприятие 1.8 «Организация и проведение смотров – конкурсов» </t>
  </si>
  <si>
    <t>Министерство молодежной политиики, спорта и туризма</t>
  </si>
  <si>
    <t>Основное меропирятие 4.10 "Спортивная площадка на территории ФОК "Южный", г.Саратов"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</si>
</sst>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3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7" fillId="0" borderId="0" xfId="0" applyFont="1"/>
    <xf numFmtId="49" fontId="7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/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1" fillId="4" borderId="0" xfId="0" applyFont="1" applyFill="1"/>
    <xf numFmtId="49" fontId="1" fillId="0" borderId="1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0" xfId="0" applyFont="1" applyFill="1"/>
    <xf numFmtId="164" fontId="4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vertical="top" wrapText="1"/>
    </xf>
    <xf numFmtId="1" fontId="2" fillId="2" borderId="3" xfId="0" applyNumberFormat="1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/>
    </xf>
    <xf numFmtId="1" fontId="4" fillId="2" borderId="2" xfId="0" applyNumberFormat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44"/>
  <sheetViews>
    <sheetView tabSelected="1" workbookViewId="0">
      <selection activeCell="G16" sqref="G16:G17"/>
    </sheetView>
  </sheetViews>
  <sheetFormatPr defaultColWidth="24.140625" defaultRowHeight="15.75"/>
  <cols>
    <col min="1" max="1" width="6.42578125" style="1" customWidth="1"/>
    <col min="2" max="2" width="40" style="64" customWidth="1"/>
    <col min="3" max="3" width="20.7109375" style="5" customWidth="1"/>
    <col min="4" max="4" width="13.140625" style="3" customWidth="1"/>
    <col min="5" max="5" width="13.5703125" style="3" customWidth="1"/>
    <col min="6" max="6" width="24.140625" style="3"/>
    <col min="7" max="7" width="16.42578125" style="6" customWidth="1"/>
    <col min="8" max="8" width="17.85546875" style="2" customWidth="1"/>
    <col min="9" max="9" width="17.7109375" style="2" customWidth="1"/>
    <col min="10" max="16384" width="24.140625" style="3"/>
  </cols>
  <sheetData>
    <row r="2" spans="1:9">
      <c r="B2" s="154"/>
      <c r="C2" s="154"/>
      <c r="D2" s="154"/>
      <c r="E2" s="154"/>
      <c r="F2" s="154"/>
      <c r="G2" s="154"/>
    </row>
    <row r="3" spans="1:9" ht="15.75" customHeight="1">
      <c r="B3" s="152" t="s">
        <v>0</v>
      </c>
      <c r="C3" s="152"/>
      <c r="D3" s="152"/>
      <c r="E3" s="152"/>
      <c r="F3" s="152"/>
      <c r="G3" s="152"/>
      <c r="H3" s="152"/>
      <c r="I3" s="152"/>
    </row>
    <row r="4" spans="1:9">
      <c r="B4" s="153" t="s">
        <v>1</v>
      </c>
      <c r="C4" s="153"/>
      <c r="D4" s="153"/>
      <c r="E4" s="153"/>
      <c r="F4" s="153"/>
      <c r="G4" s="153"/>
      <c r="H4" s="153"/>
      <c r="I4" s="153"/>
    </row>
    <row r="5" spans="1:9">
      <c r="B5" s="155" t="s">
        <v>2</v>
      </c>
      <c r="C5" s="155"/>
      <c r="D5" s="155"/>
      <c r="E5" s="155"/>
      <c r="F5" s="155"/>
      <c r="G5" s="155"/>
      <c r="H5" s="155"/>
      <c r="I5" s="155"/>
    </row>
    <row r="6" spans="1:9">
      <c r="B6" s="4"/>
    </row>
    <row r="7" spans="1:9" ht="15.75" customHeight="1">
      <c r="B7" s="4"/>
    </row>
    <row r="8" spans="1:9" ht="15.75" customHeight="1">
      <c r="A8" s="156" t="s">
        <v>3</v>
      </c>
      <c r="B8" s="157" t="s">
        <v>4</v>
      </c>
      <c r="C8" s="158" t="s">
        <v>5</v>
      </c>
      <c r="D8" s="161" t="s">
        <v>6</v>
      </c>
      <c r="E8" s="161" t="s">
        <v>7</v>
      </c>
      <c r="F8" s="157" t="s">
        <v>8</v>
      </c>
      <c r="G8" s="157" t="s">
        <v>9</v>
      </c>
      <c r="H8" s="157"/>
      <c r="I8" s="157"/>
    </row>
    <row r="9" spans="1:9">
      <c r="A9" s="156"/>
      <c r="B9" s="157"/>
      <c r="C9" s="159"/>
      <c r="D9" s="161"/>
      <c r="E9" s="161"/>
      <c r="F9" s="157"/>
      <c r="G9" s="157" t="s">
        <v>10</v>
      </c>
      <c r="H9" s="157" t="s">
        <v>11</v>
      </c>
      <c r="I9" s="157" t="s">
        <v>12</v>
      </c>
    </row>
    <row r="10" spans="1:9">
      <c r="A10" s="156"/>
      <c r="B10" s="157"/>
      <c r="C10" s="160"/>
      <c r="D10" s="161"/>
      <c r="E10" s="161"/>
      <c r="F10" s="157"/>
      <c r="G10" s="157"/>
      <c r="H10" s="157"/>
      <c r="I10" s="157"/>
    </row>
    <row r="11" spans="1:9" ht="15.7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9">
        <v>8</v>
      </c>
      <c r="I11" s="10">
        <v>9</v>
      </c>
    </row>
    <row r="12" spans="1:9" ht="15.75" customHeight="1">
      <c r="A12" s="149"/>
      <c r="B12" s="120" t="s">
        <v>13</v>
      </c>
      <c r="C12" s="162"/>
      <c r="D12" s="162" t="s">
        <v>14</v>
      </c>
      <c r="E12" s="162" t="s">
        <v>15</v>
      </c>
      <c r="F12" s="11" t="s">
        <v>16</v>
      </c>
      <c r="G12" s="11">
        <f>G13+G14+G15+G16+G17</f>
        <v>1315945.3999999999</v>
      </c>
      <c r="H12" s="11">
        <f t="shared" ref="H12:I12" si="0">H13+H14+H15+H16+H17</f>
        <v>988458.60000000009</v>
      </c>
      <c r="I12" s="11">
        <f t="shared" si="0"/>
        <v>2079113.4</v>
      </c>
    </row>
    <row r="13" spans="1:9">
      <c r="A13" s="150"/>
      <c r="B13" s="121"/>
      <c r="C13" s="163"/>
      <c r="D13" s="163"/>
      <c r="E13" s="163"/>
      <c r="F13" s="11" t="s">
        <v>17</v>
      </c>
      <c r="G13" s="11">
        <f>G20+G26+G32+G38+G44</f>
        <v>880527.2</v>
      </c>
      <c r="H13" s="11">
        <f t="shared" ref="H13:I13" si="1">H20+H26+H32+H38+H44</f>
        <v>809201.10000000009</v>
      </c>
      <c r="I13" s="11">
        <f t="shared" si="1"/>
        <v>1483410.4</v>
      </c>
    </row>
    <row r="14" spans="1:9" ht="31.5">
      <c r="A14" s="150"/>
      <c r="B14" s="121"/>
      <c r="C14" s="163"/>
      <c r="D14" s="163"/>
      <c r="E14" s="163"/>
      <c r="F14" s="11" t="s">
        <v>18</v>
      </c>
      <c r="G14" s="11">
        <f t="shared" ref="G14:I17" si="2">G21+G27+G33+G39+G45</f>
        <v>304946.2</v>
      </c>
      <c r="H14" s="11">
        <f t="shared" si="2"/>
        <v>171704.09999999998</v>
      </c>
      <c r="I14" s="11">
        <f t="shared" si="2"/>
        <v>595703</v>
      </c>
    </row>
    <row r="15" spans="1:9" ht="31.5">
      <c r="A15" s="150"/>
      <c r="B15" s="121"/>
      <c r="C15" s="163"/>
      <c r="D15" s="163"/>
      <c r="E15" s="163"/>
      <c r="F15" s="11" t="s">
        <v>19</v>
      </c>
      <c r="G15" s="11">
        <f t="shared" si="2"/>
        <v>124472</v>
      </c>
      <c r="H15" s="11">
        <f t="shared" si="2"/>
        <v>7553.4</v>
      </c>
      <c r="I15" s="11">
        <f t="shared" si="2"/>
        <v>0</v>
      </c>
    </row>
    <row r="16" spans="1:9" ht="47.25">
      <c r="A16" s="150"/>
      <c r="B16" s="121"/>
      <c r="C16" s="163"/>
      <c r="D16" s="163"/>
      <c r="E16" s="163"/>
      <c r="F16" s="11" t="s">
        <v>20</v>
      </c>
      <c r="G16" s="11">
        <f t="shared" si="2"/>
        <v>0</v>
      </c>
      <c r="H16" s="11">
        <f t="shared" si="2"/>
        <v>0</v>
      </c>
      <c r="I16" s="11">
        <f t="shared" si="2"/>
        <v>0</v>
      </c>
    </row>
    <row r="17" spans="1:13" ht="15.75" customHeight="1">
      <c r="A17" s="150"/>
      <c r="B17" s="121"/>
      <c r="C17" s="164"/>
      <c r="D17" s="164"/>
      <c r="E17" s="164"/>
      <c r="F17" s="11" t="s">
        <v>21</v>
      </c>
      <c r="G17" s="11">
        <f t="shared" si="2"/>
        <v>6000</v>
      </c>
      <c r="H17" s="11">
        <v>0</v>
      </c>
      <c r="I17" s="11">
        <v>0</v>
      </c>
    </row>
    <row r="18" spans="1:13" ht="15.75" customHeight="1">
      <c r="A18" s="150"/>
      <c r="B18" s="121"/>
      <c r="C18" s="208" t="s">
        <v>22</v>
      </c>
      <c r="D18" s="209"/>
      <c r="E18" s="209"/>
      <c r="F18" s="209"/>
      <c r="G18" s="210"/>
      <c r="H18" s="12"/>
      <c r="I18" s="12"/>
    </row>
    <row r="19" spans="1:13" ht="15.75" customHeight="1">
      <c r="A19" s="150"/>
      <c r="B19" s="121"/>
      <c r="C19" s="74" t="s">
        <v>23</v>
      </c>
      <c r="D19" s="74" t="s">
        <v>14</v>
      </c>
      <c r="E19" s="74" t="s">
        <v>24</v>
      </c>
      <c r="F19" s="18" t="s">
        <v>16</v>
      </c>
      <c r="G19" s="18">
        <f>G20+G21+G22+G23</f>
        <v>923189.2</v>
      </c>
      <c r="H19" s="18">
        <f t="shared" ref="H19:I19" si="3">H20+H21+H22+H23</f>
        <v>680085.50000000012</v>
      </c>
      <c r="I19" s="18">
        <f t="shared" si="3"/>
        <v>1074771.7</v>
      </c>
    </row>
    <row r="20" spans="1:13">
      <c r="A20" s="150"/>
      <c r="B20" s="121"/>
      <c r="C20" s="75"/>
      <c r="D20" s="75"/>
      <c r="E20" s="75"/>
      <c r="F20" s="18" t="s">
        <v>17</v>
      </c>
      <c r="G20" s="18">
        <f>G57+G684+G852+G465</f>
        <v>802912</v>
      </c>
      <c r="H20" s="18">
        <f>H57+H684+H852+H465</f>
        <v>669275.70000000007</v>
      </c>
      <c r="I20" s="18">
        <f>I57+I684+I852+I465</f>
        <v>1070468.7</v>
      </c>
    </row>
    <row r="21" spans="1:13" ht="31.5">
      <c r="A21" s="150"/>
      <c r="B21" s="121"/>
      <c r="C21" s="75"/>
      <c r="D21" s="75"/>
      <c r="E21" s="75"/>
      <c r="F21" s="18" t="s">
        <v>18</v>
      </c>
      <c r="G21" s="18">
        <f>G58+G853+G685</f>
        <v>120277.2</v>
      </c>
      <c r="H21" s="18">
        <f>H58+H853+H685</f>
        <v>10809.8</v>
      </c>
      <c r="I21" s="18">
        <f>I58+I853+I685</f>
        <v>4303</v>
      </c>
    </row>
    <row r="22" spans="1:13" ht="31.5">
      <c r="A22" s="150"/>
      <c r="B22" s="121"/>
      <c r="C22" s="75"/>
      <c r="D22" s="75"/>
      <c r="E22" s="75"/>
      <c r="F22" s="18" t="s">
        <v>19</v>
      </c>
      <c r="G22" s="18">
        <v>0</v>
      </c>
      <c r="H22" s="18">
        <v>0</v>
      </c>
      <c r="I22" s="18">
        <v>0</v>
      </c>
    </row>
    <row r="23" spans="1:13" ht="31.5">
      <c r="A23" s="150"/>
      <c r="B23" s="121"/>
      <c r="C23" s="75"/>
      <c r="D23" s="75"/>
      <c r="E23" s="75"/>
      <c r="F23" s="18" t="s">
        <v>20</v>
      </c>
      <c r="G23" s="18">
        <v>0</v>
      </c>
      <c r="H23" s="18">
        <v>0</v>
      </c>
      <c r="I23" s="18">
        <v>0</v>
      </c>
    </row>
    <row r="24" spans="1:13" ht="15.75" customHeight="1">
      <c r="A24" s="150"/>
      <c r="B24" s="121"/>
      <c r="C24" s="76"/>
      <c r="D24" s="76"/>
      <c r="E24" s="76"/>
      <c r="F24" s="11" t="s">
        <v>21</v>
      </c>
      <c r="G24" s="18">
        <v>0</v>
      </c>
      <c r="H24" s="18">
        <v>0</v>
      </c>
      <c r="I24" s="18">
        <v>0</v>
      </c>
    </row>
    <row r="25" spans="1:13" ht="15.75" customHeight="1">
      <c r="A25" s="150"/>
      <c r="B25" s="121"/>
      <c r="C25" s="74" t="s">
        <v>25</v>
      </c>
      <c r="D25" s="74" t="s">
        <v>14</v>
      </c>
      <c r="E25" s="74" t="s">
        <v>24</v>
      </c>
      <c r="F25" s="18" t="s">
        <v>16</v>
      </c>
      <c r="G25" s="18">
        <f>G26+G27+G28+G29</f>
        <v>17116.2</v>
      </c>
      <c r="H25" s="18">
        <f t="shared" ref="H25:I25" si="4">H26+H27+H28+H29</f>
        <v>16241.7</v>
      </c>
      <c r="I25" s="18">
        <f t="shared" si="4"/>
        <v>16241.7</v>
      </c>
    </row>
    <row r="26" spans="1:13">
      <c r="A26" s="150"/>
      <c r="B26" s="121"/>
      <c r="C26" s="75"/>
      <c r="D26" s="75"/>
      <c r="E26" s="75"/>
      <c r="F26" s="18" t="s">
        <v>17</v>
      </c>
      <c r="G26" s="18">
        <f>G63</f>
        <v>16541.7</v>
      </c>
      <c r="H26" s="18">
        <f t="shared" ref="H26:I26" si="5">H63</f>
        <v>16241.7</v>
      </c>
      <c r="I26" s="18">
        <f t="shared" si="5"/>
        <v>16241.7</v>
      </c>
    </row>
    <row r="27" spans="1:13" ht="31.5">
      <c r="A27" s="150"/>
      <c r="B27" s="121"/>
      <c r="C27" s="75"/>
      <c r="D27" s="75"/>
      <c r="E27" s="75"/>
      <c r="F27" s="18" t="s">
        <v>18</v>
      </c>
      <c r="G27" s="18">
        <f t="shared" ref="G27:I29" si="6">G64</f>
        <v>574.5</v>
      </c>
      <c r="H27" s="18">
        <f t="shared" si="6"/>
        <v>0</v>
      </c>
      <c r="I27" s="18">
        <f t="shared" si="6"/>
        <v>0</v>
      </c>
    </row>
    <row r="28" spans="1:13" ht="31.5">
      <c r="A28" s="150"/>
      <c r="B28" s="121"/>
      <c r="C28" s="75"/>
      <c r="D28" s="75"/>
      <c r="E28" s="75"/>
      <c r="F28" s="18" t="s">
        <v>19</v>
      </c>
      <c r="G28" s="18">
        <f t="shared" si="6"/>
        <v>0</v>
      </c>
      <c r="H28" s="18">
        <f t="shared" si="6"/>
        <v>0</v>
      </c>
      <c r="I28" s="18">
        <f t="shared" si="6"/>
        <v>0</v>
      </c>
    </row>
    <row r="29" spans="1:13" ht="31.5">
      <c r="A29" s="150"/>
      <c r="B29" s="121"/>
      <c r="C29" s="75"/>
      <c r="D29" s="75"/>
      <c r="E29" s="75"/>
      <c r="F29" s="18" t="s">
        <v>20</v>
      </c>
      <c r="G29" s="18">
        <f t="shared" si="6"/>
        <v>0</v>
      </c>
      <c r="H29" s="18">
        <f t="shared" si="6"/>
        <v>0</v>
      </c>
      <c r="I29" s="18">
        <f t="shared" si="6"/>
        <v>0</v>
      </c>
    </row>
    <row r="30" spans="1:13" ht="15.75" customHeight="1">
      <c r="A30" s="150"/>
      <c r="B30" s="121"/>
      <c r="C30" s="76"/>
      <c r="D30" s="76"/>
      <c r="E30" s="76"/>
      <c r="F30" s="11" t="s">
        <v>21</v>
      </c>
      <c r="G30" s="18">
        <v>0</v>
      </c>
      <c r="H30" s="18">
        <v>0</v>
      </c>
      <c r="I30" s="18">
        <v>0</v>
      </c>
    </row>
    <row r="31" spans="1:13" ht="15.75" customHeight="1">
      <c r="A31" s="150"/>
      <c r="B31" s="121"/>
      <c r="C31" s="74" t="s">
        <v>32</v>
      </c>
      <c r="D31" s="74" t="s">
        <v>14</v>
      </c>
      <c r="E31" s="74" t="s">
        <v>24</v>
      </c>
      <c r="F31" s="18" t="s">
        <v>16</v>
      </c>
      <c r="G31" s="18">
        <f>G32+G33+G34+G35</f>
        <v>245168</v>
      </c>
      <c r="H31" s="18">
        <f t="shared" ref="H31:I31" si="7">H32+H33+H34+H35</f>
        <v>284578</v>
      </c>
      <c r="I31" s="18">
        <f t="shared" si="7"/>
        <v>988100</v>
      </c>
      <c r="J31" s="13"/>
      <c r="K31" s="13"/>
      <c r="L31" s="13"/>
      <c r="M31" s="13"/>
    </row>
    <row r="32" spans="1:13">
      <c r="A32" s="150"/>
      <c r="B32" s="121"/>
      <c r="C32" s="75"/>
      <c r="D32" s="75"/>
      <c r="E32" s="75"/>
      <c r="F32" s="18" t="s">
        <v>17</v>
      </c>
      <c r="G32" s="18">
        <f>G864</f>
        <v>61073.5</v>
      </c>
      <c r="H32" s="18">
        <f t="shared" ref="H32:I33" si="8">H864</f>
        <v>123683.70000000001</v>
      </c>
      <c r="I32" s="18">
        <f t="shared" si="8"/>
        <v>396700</v>
      </c>
    </row>
    <row r="33" spans="1:9" ht="31.5">
      <c r="A33" s="150"/>
      <c r="B33" s="121"/>
      <c r="C33" s="75"/>
      <c r="D33" s="75"/>
      <c r="E33" s="75"/>
      <c r="F33" s="18" t="s">
        <v>18</v>
      </c>
      <c r="G33" s="18">
        <f t="shared" ref="G33:G34" si="9">G865</f>
        <v>184094.5</v>
      </c>
      <c r="H33" s="18">
        <f t="shared" si="8"/>
        <v>160894.29999999999</v>
      </c>
      <c r="I33" s="18">
        <f t="shared" si="8"/>
        <v>591400</v>
      </c>
    </row>
    <row r="34" spans="1:9" ht="31.5">
      <c r="A34" s="150"/>
      <c r="B34" s="121"/>
      <c r="C34" s="75"/>
      <c r="D34" s="75"/>
      <c r="E34" s="75"/>
      <c r="F34" s="18" t="s">
        <v>19</v>
      </c>
      <c r="G34" s="18">
        <f t="shared" si="9"/>
        <v>0</v>
      </c>
      <c r="H34" s="18">
        <f t="shared" ref="H34:I34" si="10">H860</f>
        <v>0</v>
      </c>
      <c r="I34" s="18">
        <f t="shared" si="10"/>
        <v>0</v>
      </c>
    </row>
    <row r="35" spans="1:9" ht="31.5">
      <c r="A35" s="150"/>
      <c r="B35" s="121"/>
      <c r="C35" s="75"/>
      <c r="D35" s="75"/>
      <c r="E35" s="75"/>
      <c r="F35" s="18" t="s">
        <v>20</v>
      </c>
      <c r="G35" s="18">
        <f t="shared" ref="G35:I35" si="11">G72</f>
        <v>0</v>
      </c>
      <c r="H35" s="18">
        <f t="shared" si="11"/>
        <v>0</v>
      </c>
      <c r="I35" s="18">
        <f t="shared" si="11"/>
        <v>0</v>
      </c>
    </row>
    <row r="36" spans="1:9" ht="15.75" customHeight="1">
      <c r="A36" s="150"/>
      <c r="B36" s="121"/>
      <c r="C36" s="76"/>
      <c r="D36" s="76"/>
      <c r="E36" s="76"/>
      <c r="F36" s="11" t="s">
        <v>21</v>
      </c>
      <c r="G36" s="18">
        <v>0</v>
      </c>
      <c r="H36" s="18">
        <v>0</v>
      </c>
      <c r="I36" s="18">
        <v>0</v>
      </c>
    </row>
    <row r="37" spans="1:9" ht="15.75" customHeight="1">
      <c r="A37" s="150"/>
      <c r="B37" s="121"/>
      <c r="C37" s="74" t="s">
        <v>26</v>
      </c>
      <c r="D37" s="74" t="s">
        <v>14</v>
      </c>
      <c r="E37" s="74" t="s">
        <v>24</v>
      </c>
      <c r="F37" s="18" t="s">
        <v>16</v>
      </c>
      <c r="G37" s="18">
        <f>G38+G39+G40+G41</f>
        <v>124472</v>
      </c>
      <c r="H37" s="18">
        <f t="shared" ref="H37:I37" si="12">H38+H39+H40+H41</f>
        <v>7553.4</v>
      </c>
      <c r="I37" s="18">
        <f t="shared" si="12"/>
        <v>0</v>
      </c>
    </row>
    <row r="38" spans="1:9">
      <c r="A38" s="150"/>
      <c r="B38" s="121"/>
      <c r="C38" s="75"/>
      <c r="D38" s="75"/>
      <c r="E38" s="75"/>
      <c r="F38" s="18" t="s">
        <v>17</v>
      </c>
      <c r="G38" s="18">
        <v>0</v>
      </c>
      <c r="H38" s="18">
        <v>0</v>
      </c>
      <c r="I38" s="18">
        <v>0</v>
      </c>
    </row>
    <row r="39" spans="1:9" ht="31.5">
      <c r="A39" s="150"/>
      <c r="B39" s="121"/>
      <c r="C39" s="75"/>
      <c r="D39" s="75"/>
      <c r="E39" s="75"/>
      <c r="F39" s="18" t="s">
        <v>18</v>
      </c>
      <c r="G39" s="18">
        <v>0</v>
      </c>
      <c r="H39" s="18">
        <v>0</v>
      </c>
      <c r="I39" s="18">
        <v>0</v>
      </c>
    </row>
    <row r="40" spans="1:9" ht="31.5">
      <c r="A40" s="150"/>
      <c r="B40" s="121"/>
      <c r="C40" s="75"/>
      <c r="D40" s="75"/>
      <c r="E40" s="75"/>
      <c r="F40" s="18" t="s">
        <v>19</v>
      </c>
      <c r="G40" s="18">
        <f>G466+G848</f>
        <v>124472</v>
      </c>
      <c r="H40" s="18">
        <f>H466+H848</f>
        <v>7553.4</v>
      </c>
      <c r="I40" s="18">
        <f>I466+I848</f>
        <v>0</v>
      </c>
    </row>
    <row r="41" spans="1:9" ht="31.5">
      <c r="A41" s="150"/>
      <c r="B41" s="121"/>
      <c r="C41" s="75"/>
      <c r="D41" s="75"/>
      <c r="E41" s="75"/>
      <c r="F41" s="18" t="s">
        <v>20</v>
      </c>
      <c r="G41" s="18">
        <f>G78</f>
        <v>0</v>
      </c>
      <c r="H41" s="18">
        <f t="shared" ref="H41:I41" si="13">H78</f>
        <v>0</v>
      </c>
      <c r="I41" s="18">
        <f t="shared" si="13"/>
        <v>0</v>
      </c>
    </row>
    <row r="42" spans="1:9" ht="15.75" customHeight="1">
      <c r="A42" s="150"/>
      <c r="B42" s="121"/>
      <c r="C42" s="76"/>
      <c r="D42" s="76"/>
      <c r="E42" s="76"/>
      <c r="F42" s="11" t="s">
        <v>21</v>
      </c>
      <c r="G42" s="18">
        <v>0</v>
      </c>
      <c r="H42" s="18">
        <v>0</v>
      </c>
      <c r="I42" s="18">
        <v>0</v>
      </c>
    </row>
    <row r="43" spans="1:9" ht="15.75" customHeight="1">
      <c r="A43" s="150"/>
      <c r="B43" s="121"/>
      <c r="C43" s="74" t="s">
        <v>27</v>
      </c>
      <c r="D43" s="74" t="s">
        <v>14</v>
      </c>
      <c r="E43" s="74" t="s">
        <v>24</v>
      </c>
      <c r="F43" s="18" t="s">
        <v>16</v>
      </c>
      <c r="G43" s="18">
        <f>G44+G45+G46+G47</f>
        <v>0</v>
      </c>
      <c r="H43" s="18">
        <f t="shared" ref="H43:I43" si="14">H44+H45+H46+H47</f>
        <v>0</v>
      </c>
      <c r="I43" s="18">
        <f t="shared" si="14"/>
        <v>0</v>
      </c>
    </row>
    <row r="44" spans="1:9">
      <c r="A44" s="150"/>
      <c r="B44" s="121"/>
      <c r="C44" s="75"/>
      <c r="D44" s="75"/>
      <c r="E44" s="75"/>
      <c r="F44" s="18" t="s">
        <v>17</v>
      </c>
      <c r="G44" s="18">
        <v>0</v>
      </c>
      <c r="H44" s="18">
        <v>0</v>
      </c>
      <c r="I44" s="18">
        <v>0</v>
      </c>
    </row>
    <row r="45" spans="1:9" ht="31.5">
      <c r="A45" s="150"/>
      <c r="B45" s="121"/>
      <c r="C45" s="75"/>
      <c r="D45" s="75"/>
      <c r="E45" s="75"/>
      <c r="F45" s="18" t="s">
        <v>18</v>
      </c>
      <c r="G45" s="18">
        <f>G88</f>
        <v>0</v>
      </c>
      <c r="H45" s="18">
        <f t="shared" ref="H45:I46" si="15">H88</f>
        <v>0</v>
      </c>
      <c r="I45" s="18">
        <f t="shared" si="15"/>
        <v>0</v>
      </c>
    </row>
    <row r="46" spans="1:9" ht="31.5">
      <c r="A46" s="150"/>
      <c r="B46" s="121"/>
      <c r="C46" s="75"/>
      <c r="D46" s="75"/>
      <c r="E46" s="75"/>
      <c r="F46" s="18" t="s">
        <v>19</v>
      </c>
      <c r="G46" s="18">
        <f>G89</f>
        <v>0</v>
      </c>
      <c r="H46" s="18">
        <f t="shared" si="15"/>
        <v>0</v>
      </c>
      <c r="I46" s="18">
        <f t="shared" si="15"/>
        <v>0</v>
      </c>
    </row>
    <row r="47" spans="1:9" ht="31.5">
      <c r="A47" s="151"/>
      <c r="B47" s="121"/>
      <c r="C47" s="75"/>
      <c r="D47" s="75"/>
      <c r="E47" s="75"/>
      <c r="F47" s="18" t="s">
        <v>20</v>
      </c>
      <c r="G47" s="18">
        <f>G879+G482</f>
        <v>0</v>
      </c>
      <c r="H47" s="18">
        <f>H879+H482</f>
        <v>0</v>
      </c>
      <c r="I47" s="18">
        <f>I879+I482</f>
        <v>0</v>
      </c>
    </row>
    <row r="48" spans="1:9" ht="15.75" customHeight="1">
      <c r="A48" s="14"/>
      <c r="B48" s="122"/>
      <c r="C48" s="76"/>
      <c r="D48" s="76"/>
      <c r="E48" s="76"/>
      <c r="F48" s="11" t="s">
        <v>21</v>
      </c>
      <c r="G48" s="18">
        <f>G850</f>
        <v>6000</v>
      </c>
      <c r="H48" s="18">
        <v>0</v>
      </c>
      <c r="I48" s="18">
        <v>0</v>
      </c>
    </row>
    <row r="49" spans="1:13">
      <c r="A49" s="165">
        <v>1</v>
      </c>
      <c r="B49" s="120" t="s">
        <v>28</v>
      </c>
      <c r="C49" s="86" t="s">
        <v>29</v>
      </c>
      <c r="D49" s="71">
        <v>20157</v>
      </c>
      <c r="E49" s="71">
        <v>2019</v>
      </c>
      <c r="F49" s="15" t="s">
        <v>16</v>
      </c>
      <c r="G49" s="15">
        <f>G50+G51+G52+G53</f>
        <v>780932.29999999993</v>
      </c>
      <c r="H49" s="15">
        <f t="shared" ref="H49:I49" si="16">H50+H51+H52+H53</f>
        <v>658670.60000000009</v>
      </c>
      <c r="I49" s="15">
        <f t="shared" si="16"/>
        <v>1065131.2</v>
      </c>
      <c r="J49" s="13"/>
      <c r="K49" s="13"/>
      <c r="L49" s="13"/>
      <c r="M49" s="13"/>
    </row>
    <row r="50" spans="1:13">
      <c r="A50" s="166"/>
      <c r="B50" s="121"/>
      <c r="C50" s="87"/>
      <c r="D50" s="72"/>
      <c r="E50" s="72"/>
      <c r="F50" s="15" t="s">
        <v>17</v>
      </c>
      <c r="G50" s="15">
        <f>G57+G63+G69+G75+G81</f>
        <v>780357.79999999993</v>
      </c>
      <c r="H50" s="15">
        <f t="shared" ref="H50:I53" si="17">H57+H63+H69+H75+H81</f>
        <v>650975.80000000005</v>
      </c>
      <c r="I50" s="15">
        <f t="shared" si="17"/>
        <v>1063943.2</v>
      </c>
    </row>
    <row r="51" spans="1:13" ht="31.5">
      <c r="A51" s="166"/>
      <c r="B51" s="121"/>
      <c r="C51" s="87"/>
      <c r="D51" s="72"/>
      <c r="E51" s="72"/>
      <c r="F51" s="15" t="s">
        <v>18</v>
      </c>
      <c r="G51" s="15">
        <f>G58+G64+G70+G76+G82</f>
        <v>574.5</v>
      </c>
      <c r="H51" s="15">
        <f t="shared" si="17"/>
        <v>7694.8</v>
      </c>
      <c r="I51" s="15">
        <f t="shared" si="17"/>
        <v>1188</v>
      </c>
    </row>
    <row r="52" spans="1:13" ht="31.5">
      <c r="A52" s="166"/>
      <c r="B52" s="121"/>
      <c r="C52" s="87"/>
      <c r="D52" s="72"/>
      <c r="E52" s="72"/>
      <c r="F52" s="15" t="s">
        <v>19</v>
      </c>
      <c r="G52" s="15">
        <f>G59+G65+G71+G77+G83</f>
        <v>0</v>
      </c>
      <c r="H52" s="15">
        <f t="shared" si="17"/>
        <v>0</v>
      </c>
      <c r="I52" s="15">
        <f t="shared" si="17"/>
        <v>0</v>
      </c>
    </row>
    <row r="53" spans="1:13" ht="47.25">
      <c r="A53" s="167"/>
      <c r="B53" s="121"/>
      <c r="C53" s="87"/>
      <c r="D53" s="72"/>
      <c r="E53" s="72"/>
      <c r="F53" s="15" t="s">
        <v>20</v>
      </c>
      <c r="G53" s="15">
        <f>G60+G66+G72+G78+G84</f>
        <v>0</v>
      </c>
      <c r="H53" s="15">
        <f t="shared" si="17"/>
        <v>0</v>
      </c>
      <c r="I53" s="15">
        <f t="shared" si="17"/>
        <v>0</v>
      </c>
    </row>
    <row r="54" spans="1:13" ht="15.75" customHeight="1">
      <c r="A54" s="16"/>
      <c r="B54" s="122"/>
      <c r="C54" s="88"/>
      <c r="D54" s="73"/>
      <c r="E54" s="73"/>
      <c r="F54" s="11" t="s">
        <v>21</v>
      </c>
      <c r="G54" s="15">
        <v>0</v>
      </c>
      <c r="H54" s="15">
        <v>0</v>
      </c>
      <c r="I54" s="15">
        <v>0</v>
      </c>
    </row>
    <row r="55" spans="1:13" ht="15.75" customHeight="1">
      <c r="A55" s="7"/>
      <c r="B55" s="17"/>
      <c r="C55" s="168" t="s">
        <v>22</v>
      </c>
      <c r="D55" s="168"/>
      <c r="E55" s="168"/>
      <c r="F55" s="168"/>
      <c r="G55" s="168"/>
      <c r="H55" s="12"/>
      <c r="I55" s="12"/>
    </row>
    <row r="56" spans="1:13">
      <c r="A56" s="150"/>
      <c r="B56" s="114"/>
      <c r="C56" s="74" t="s">
        <v>23</v>
      </c>
      <c r="D56" s="77">
        <v>2017</v>
      </c>
      <c r="E56" s="77">
        <v>2019</v>
      </c>
      <c r="F56" s="19" t="s">
        <v>30</v>
      </c>
      <c r="G56" s="18">
        <f>G57+G58+G59+G60</f>
        <v>763816.1</v>
      </c>
      <c r="H56" s="18">
        <f t="shared" ref="H56:I56" si="18">H57+H58+H59+H60</f>
        <v>642428.90000000014</v>
      </c>
      <c r="I56" s="18">
        <f t="shared" si="18"/>
        <v>1048889.5</v>
      </c>
    </row>
    <row r="57" spans="1:13">
      <c r="A57" s="150"/>
      <c r="B57" s="115"/>
      <c r="C57" s="75"/>
      <c r="D57" s="78"/>
      <c r="E57" s="78"/>
      <c r="F57" s="18" t="s">
        <v>17</v>
      </c>
      <c r="G57" s="18">
        <f t="shared" ref="G57:H60" si="19">G87+G135+G213+G255+G285+G363+G423+G441+G447+G453</f>
        <v>763816.1</v>
      </c>
      <c r="H57" s="18">
        <f t="shared" si="19"/>
        <v>634734.10000000009</v>
      </c>
      <c r="I57" s="18">
        <f>I87+I135+I213+I255+I285+I363+I423+I441+I447+I453+I417</f>
        <v>1047701.4999999999</v>
      </c>
    </row>
    <row r="58" spans="1:13" ht="31.5">
      <c r="A58" s="150"/>
      <c r="B58" s="115"/>
      <c r="C58" s="75"/>
      <c r="D58" s="78"/>
      <c r="E58" s="78"/>
      <c r="F58" s="18" t="s">
        <v>18</v>
      </c>
      <c r="G58" s="18">
        <f t="shared" si="19"/>
        <v>0</v>
      </c>
      <c r="H58" s="18">
        <f t="shared" si="19"/>
        <v>7694.8</v>
      </c>
      <c r="I58" s="18">
        <f>I88+I136+I214+I256+I286+I364+I424+I442+I448+I454</f>
        <v>1188</v>
      </c>
    </row>
    <row r="59" spans="1:13" ht="31.5">
      <c r="A59" s="150"/>
      <c r="B59" s="115"/>
      <c r="C59" s="75"/>
      <c r="D59" s="78"/>
      <c r="E59" s="78"/>
      <c r="F59" s="18" t="s">
        <v>19</v>
      </c>
      <c r="G59" s="18">
        <f t="shared" si="19"/>
        <v>0</v>
      </c>
      <c r="H59" s="18">
        <f t="shared" si="19"/>
        <v>0</v>
      </c>
      <c r="I59" s="18">
        <f>I89+I137+I215+I257+I287+I365+I425+I443+I449+I455</f>
        <v>0</v>
      </c>
    </row>
    <row r="60" spans="1:13" ht="31.5">
      <c r="A60" s="150"/>
      <c r="B60" s="115"/>
      <c r="C60" s="75"/>
      <c r="D60" s="78"/>
      <c r="E60" s="78"/>
      <c r="F60" s="18" t="s">
        <v>20</v>
      </c>
      <c r="G60" s="18">
        <f t="shared" si="19"/>
        <v>0</v>
      </c>
      <c r="H60" s="18">
        <f t="shared" si="19"/>
        <v>0</v>
      </c>
      <c r="I60" s="18">
        <f>I90+I138+I216+I258+I288+I366+I426+I444+I450+I456</f>
        <v>0</v>
      </c>
    </row>
    <row r="61" spans="1:13" ht="15.75" customHeight="1">
      <c r="A61" s="150"/>
      <c r="B61" s="115"/>
      <c r="C61" s="76"/>
      <c r="D61" s="79"/>
      <c r="E61" s="79"/>
      <c r="F61" s="11" t="s">
        <v>21</v>
      </c>
      <c r="G61" s="18">
        <v>0</v>
      </c>
      <c r="H61" s="18">
        <v>0</v>
      </c>
      <c r="I61" s="18">
        <v>0</v>
      </c>
    </row>
    <row r="62" spans="1:13">
      <c r="A62" s="150"/>
      <c r="B62" s="115"/>
      <c r="C62" s="74" t="s">
        <v>31</v>
      </c>
      <c r="D62" s="77">
        <v>2017</v>
      </c>
      <c r="E62" s="77">
        <v>2019</v>
      </c>
      <c r="F62" s="19" t="s">
        <v>30</v>
      </c>
      <c r="G62" s="18">
        <f>G63+G64+G65+G66</f>
        <v>17116.2</v>
      </c>
      <c r="H62" s="18">
        <f t="shared" ref="H62:I62" si="20">H63+H64+H65+H66</f>
        <v>16241.7</v>
      </c>
      <c r="I62" s="18">
        <f t="shared" si="20"/>
        <v>16241.7</v>
      </c>
    </row>
    <row r="63" spans="1:13">
      <c r="A63" s="150"/>
      <c r="B63" s="115"/>
      <c r="C63" s="75"/>
      <c r="D63" s="78"/>
      <c r="E63" s="78"/>
      <c r="F63" s="18" t="s">
        <v>17</v>
      </c>
      <c r="G63" s="18">
        <f t="shared" ref="G63:I66" si="21">G219+G369+G315+G459+G261</f>
        <v>16541.7</v>
      </c>
      <c r="H63" s="18">
        <f t="shared" si="21"/>
        <v>16241.7</v>
      </c>
      <c r="I63" s="18">
        <f t="shared" si="21"/>
        <v>16241.7</v>
      </c>
    </row>
    <row r="64" spans="1:13" ht="31.5">
      <c r="A64" s="150"/>
      <c r="B64" s="115"/>
      <c r="C64" s="75"/>
      <c r="D64" s="78"/>
      <c r="E64" s="78"/>
      <c r="F64" s="18" t="s">
        <v>18</v>
      </c>
      <c r="G64" s="18">
        <f t="shared" si="21"/>
        <v>574.5</v>
      </c>
      <c r="H64" s="18">
        <f t="shared" si="21"/>
        <v>0</v>
      </c>
      <c r="I64" s="18">
        <f t="shared" si="21"/>
        <v>0</v>
      </c>
    </row>
    <row r="65" spans="1:15" ht="31.5">
      <c r="A65" s="150"/>
      <c r="B65" s="115"/>
      <c r="C65" s="75"/>
      <c r="D65" s="78"/>
      <c r="E65" s="78"/>
      <c r="F65" s="18" t="s">
        <v>19</v>
      </c>
      <c r="G65" s="18">
        <f t="shared" si="21"/>
        <v>0</v>
      </c>
      <c r="H65" s="18">
        <f t="shared" si="21"/>
        <v>0</v>
      </c>
      <c r="I65" s="18">
        <f t="shared" si="21"/>
        <v>0</v>
      </c>
    </row>
    <row r="66" spans="1:15" ht="31.5">
      <c r="A66" s="150"/>
      <c r="B66" s="115"/>
      <c r="C66" s="75"/>
      <c r="D66" s="78"/>
      <c r="E66" s="78"/>
      <c r="F66" s="18" t="s">
        <v>20</v>
      </c>
      <c r="G66" s="18">
        <f t="shared" si="21"/>
        <v>0</v>
      </c>
      <c r="H66" s="18">
        <f t="shared" si="21"/>
        <v>0</v>
      </c>
      <c r="I66" s="18">
        <f t="shared" si="21"/>
        <v>0</v>
      </c>
    </row>
    <row r="67" spans="1:15" ht="15.75" customHeight="1">
      <c r="A67" s="150"/>
      <c r="B67" s="115"/>
      <c r="C67" s="76"/>
      <c r="D67" s="79"/>
      <c r="E67" s="79"/>
      <c r="F67" s="11" t="s">
        <v>21</v>
      </c>
      <c r="G67" s="18">
        <v>0</v>
      </c>
      <c r="H67" s="18">
        <v>0</v>
      </c>
      <c r="I67" s="18">
        <v>0</v>
      </c>
    </row>
    <row r="68" spans="1:15">
      <c r="A68" s="150"/>
      <c r="B68" s="115"/>
      <c r="C68" s="74" t="s">
        <v>32</v>
      </c>
      <c r="D68" s="77">
        <v>2017</v>
      </c>
      <c r="E68" s="77">
        <v>2019</v>
      </c>
      <c r="F68" s="19" t="s">
        <v>30</v>
      </c>
      <c r="G68" s="18">
        <f>G69+G70+G71+G72</f>
        <v>0</v>
      </c>
      <c r="H68" s="18">
        <f t="shared" ref="H68:I68" si="22">H69+H70+H71+H72</f>
        <v>0</v>
      </c>
      <c r="I68" s="18">
        <f t="shared" si="22"/>
        <v>0</v>
      </c>
    </row>
    <row r="69" spans="1:15">
      <c r="A69" s="150"/>
      <c r="B69" s="115"/>
      <c r="C69" s="75"/>
      <c r="D69" s="78"/>
      <c r="E69" s="78"/>
      <c r="F69" s="18" t="s">
        <v>17</v>
      </c>
      <c r="G69" s="18">
        <v>0</v>
      </c>
      <c r="H69" s="18">
        <v>0</v>
      </c>
      <c r="I69" s="18">
        <v>0</v>
      </c>
      <c r="J69" s="13"/>
      <c r="K69" s="13"/>
      <c r="L69" s="13"/>
      <c r="M69" s="13"/>
      <c r="N69" s="13"/>
      <c r="O69" s="13"/>
    </row>
    <row r="70" spans="1:15" ht="31.5">
      <c r="A70" s="150"/>
      <c r="B70" s="115"/>
      <c r="C70" s="75"/>
      <c r="D70" s="78"/>
      <c r="E70" s="78"/>
      <c r="F70" s="18" t="s">
        <v>18</v>
      </c>
      <c r="G70" s="18">
        <v>0</v>
      </c>
      <c r="H70" s="18">
        <v>0</v>
      </c>
      <c r="I70" s="18">
        <v>0</v>
      </c>
    </row>
    <row r="71" spans="1:15" ht="31.5">
      <c r="A71" s="150"/>
      <c r="B71" s="115"/>
      <c r="C71" s="75"/>
      <c r="D71" s="78"/>
      <c r="E71" s="78"/>
      <c r="F71" s="18" t="s">
        <v>19</v>
      </c>
      <c r="G71" s="18">
        <v>0</v>
      </c>
      <c r="H71" s="18">
        <v>0</v>
      </c>
      <c r="I71" s="18">
        <v>0</v>
      </c>
    </row>
    <row r="72" spans="1:15" ht="31.5">
      <c r="A72" s="151"/>
      <c r="B72" s="115"/>
      <c r="C72" s="75"/>
      <c r="D72" s="78"/>
      <c r="E72" s="78"/>
      <c r="F72" s="18" t="s">
        <v>20</v>
      </c>
      <c r="G72" s="18">
        <v>0</v>
      </c>
      <c r="H72" s="18">
        <v>0</v>
      </c>
      <c r="I72" s="18">
        <v>0</v>
      </c>
    </row>
    <row r="73" spans="1:15" ht="15.75" customHeight="1">
      <c r="A73" s="14"/>
      <c r="B73" s="115"/>
      <c r="C73" s="76"/>
      <c r="D73" s="79"/>
      <c r="E73" s="79"/>
      <c r="F73" s="11" t="s">
        <v>21</v>
      </c>
      <c r="G73" s="18">
        <v>0</v>
      </c>
      <c r="H73" s="18">
        <v>0</v>
      </c>
      <c r="I73" s="18">
        <v>0</v>
      </c>
    </row>
    <row r="74" spans="1:15">
      <c r="A74" s="149"/>
      <c r="B74" s="115"/>
      <c r="C74" s="74" t="s">
        <v>26</v>
      </c>
      <c r="D74" s="77">
        <v>2017</v>
      </c>
      <c r="E74" s="77">
        <v>2019</v>
      </c>
      <c r="F74" s="19" t="s">
        <v>30</v>
      </c>
      <c r="G74" s="18">
        <f>G75+G76+G77+G78</f>
        <v>0</v>
      </c>
      <c r="H74" s="18">
        <f t="shared" ref="H74:I74" si="23">H75+H76+H77+H78</f>
        <v>0</v>
      </c>
      <c r="I74" s="18">
        <f t="shared" si="23"/>
        <v>0</v>
      </c>
    </row>
    <row r="75" spans="1:15">
      <c r="A75" s="150"/>
      <c r="B75" s="115"/>
      <c r="C75" s="75"/>
      <c r="D75" s="78"/>
      <c r="E75" s="78"/>
      <c r="F75" s="18" t="s">
        <v>17</v>
      </c>
      <c r="G75" s="18">
        <v>0</v>
      </c>
      <c r="H75" s="18">
        <v>0</v>
      </c>
      <c r="I75" s="18">
        <v>0</v>
      </c>
    </row>
    <row r="76" spans="1:15" ht="31.5">
      <c r="A76" s="150"/>
      <c r="B76" s="115"/>
      <c r="C76" s="75"/>
      <c r="D76" s="78"/>
      <c r="E76" s="78"/>
      <c r="F76" s="18" t="s">
        <v>18</v>
      </c>
      <c r="G76" s="18">
        <v>0</v>
      </c>
      <c r="H76" s="18">
        <v>0</v>
      </c>
      <c r="I76" s="18">
        <v>0</v>
      </c>
    </row>
    <row r="77" spans="1:15" ht="31.5">
      <c r="A77" s="150"/>
      <c r="B77" s="115"/>
      <c r="C77" s="75"/>
      <c r="D77" s="78"/>
      <c r="E77" s="78"/>
      <c r="F77" s="18" t="s">
        <v>19</v>
      </c>
      <c r="G77" s="18">
        <v>0</v>
      </c>
      <c r="H77" s="18">
        <v>0</v>
      </c>
      <c r="I77" s="18">
        <v>0</v>
      </c>
    </row>
    <row r="78" spans="1:15" ht="31.5">
      <c r="A78" s="150"/>
      <c r="B78" s="115"/>
      <c r="C78" s="75"/>
      <c r="D78" s="78"/>
      <c r="E78" s="78"/>
      <c r="F78" s="18" t="s">
        <v>20</v>
      </c>
      <c r="G78" s="18">
        <v>0</v>
      </c>
      <c r="H78" s="18">
        <v>0</v>
      </c>
      <c r="I78" s="18">
        <v>0</v>
      </c>
    </row>
    <row r="79" spans="1:15" ht="15.75" customHeight="1">
      <c r="A79" s="150"/>
      <c r="B79" s="115"/>
      <c r="C79" s="76"/>
      <c r="D79" s="79"/>
      <c r="E79" s="79"/>
      <c r="F79" s="11" t="s">
        <v>21</v>
      </c>
      <c r="G79" s="18">
        <v>0</v>
      </c>
      <c r="H79" s="18">
        <v>0</v>
      </c>
      <c r="I79" s="18">
        <v>0</v>
      </c>
    </row>
    <row r="80" spans="1:15">
      <c r="A80" s="150"/>
      <c r="B80" s="115"/>
      <c r="C80" s="74" t="s">
        <v>27</v>
      </c>
      <c r="D80" s="77">
        <v>2017</v>
      </c>
      <c r="E80" s="77">
        <v>2019</v>
      </c>
      <c r="F80" s="19" t="s">
        <v>30</v>
      </c>
      <c r="G80" s="18">
        <f>G81+G82+G83+G84</f>
        <v>0</v>
      </c>
      <c r="H80" s="18">
        <f t="shared" ref="H80:I80" si="24">H81+H82+H83+H84</f>
        <v>0</v>
      </c>
      <c r="I80" s="18">
        <f t="shared" si="24"/>
        <v>0</v>
      </c>
    </row>
    <row r="81" spans="1:9">
      <c r="A81" s="150"/>
      <c r="B81" s="115"/>
      <c r="C81" s="75"/>
      <c r="D81" s="78"/>
      <c r="E81" s="78"/>
      <c r="F81" s="18" t="s">
        <v>17</v>
      </c>
      <c r="G81" s="18">
        <v>0</v>
      </c>
      <c r="H81" s="18">
        <v>0</v>
      </c>
      <c r="I81" s="18">
        <v>0</v>
      </c>
    </row>
    <row r="82" spans="1:9" ht="31.5">
      <c r="A82" s="150"/>
      <c r="B82" s="115"/>
      <c r="C82" s="75"/>
      <c r="D82" s="78"/>
      <c r="E82" s="78"/>
      <c r="F82" s="18" t="s">
        <v>18</v>
      </c>
      <c r="G82" s="18">
        <v>0</v>
      </c>
      <c r="H82" s="18">
        <v>0</v>
      </c>
      <c r="I82" s="18">
        <v>0</v>
      </c>
    </row>
    <row r="83" spans="1:9" ht="31.5">
      <c r="A83" s="150"/>
      <c r="B83" s="115"/>
      <c r="C83" s="75"/>
      <c r="D83" s="78"/>
      <c r="E83" s="78"/>
      <c r="F83" s="18" t="s">
        <v>19</v>
      </c>
      <c r="G83" s="18">
        <f>G449</f>
        <v>0</v>
      </c>
      <c r="H83" s="18">
        <f t="shared" ref="H83:I84" si="25">H449</f>
        <v>0</v>
      </c>
      <c r="I83" s="18">
        <f t="shared" si="25"/>
        <v>0</v>
      </c>
    </row>
    <row r="84" spans="1:9" ht="31.5">
      <c r="A84" s="151"/>
      <c r="B84" s="115"/>
      <c r="C84" s="75"/>
      <c r="D84" s="78"/>
      <c r="E84" s="78"/>
      <c r="F84" s="18" t="s">
        <v>20</v>
      </c>
      <c r="G84" s="18">
        <f>G450</f>
        <v>0</v>
      </c>
      <c r="H84" s="18">
        <f t="shared" si="25"/>
        <v>0</v>
      </c>
      <c r="I84" s="18">
        <f t="shared" si="25"/>
        <v>0</v>
      </c>
    </row>
    <row r="85" spans="1:9" ht="15.75" customHeight="1">
      <c r="A85" s="14"/>
      <c r="B85" s="116"/>
      <c r="C85" s="76"/>
      <c r="D85" s="79"/>
      <c r="E85" s="79"/>
      <c r="F85" s="11" t="s">
        <v>21</v>
      </c>
      <c r="G85" s="18">
        <v>0</v>
      </c>
      <c r="H85" s="18">
        <v>0</v>
      </c>
      <c r="I85" s="18">
        <v>0</v>
      </c>
    </row>
    <row r="86" spans="1:9" s="20" customFormat="1">
      <c r="A86" s="117" t="s">
        <v>33</v>
      </c>
      <c r="B86" s="120" t="s">
        <v>34</v>
      </c>
      <c r="C86" s="86" t="s">
        <v>23</v>
      </c>
      <c r="D86" s="71">
        <v>2017</v>
      </c>
      <c r="E86" s="71">
        <v>2019</v>
      </c>
      <c r="F86" s="15" t="s">
        <v>16</v>
      </c>
      <c r="G86" s="15">
        <f t="shared" ref="G86:I86" si="26">G87+G88+G89+G90+G91</f>
        <v>498.99999999999994</v>
      </c>
      <c r="H86" s="15">
        <f t="shared" si="26"/>
        <v>498.99999999999994</v>
      </c>
      <c r="I86" s="15">
        <f t="shared" si="26"/>
        <v>294.69999999999993</v>
      </c>
    </row>
    <row r="87" spans="1:9" s="20" customFormat="1">
      <c r="A87" s="118"/>
      <c r="B87" s="121"/>
      <c r="C87" s="87"/>
      <c r="D87" s="72"/>
      <c r="E87" s="72"/>
      <c r="F87" s="15" t="s">
        <v>17</v>
      </c>
      <c r="G87" s="15">
        <f t="shared" ref="G87:I90" si="27">G93+G99+G105+G111+G117+G123+G129</f>
        <v>498.99999999999994</v>
      </c>
      <c r="H87" s="15">
        <f t="shared" si="27"/>
        <v>498.99999999999994</v>
      </c>
      <c r="I87" s="15">
        <f t="shared" si="27"/>
        <v>294.69999999999993</v>
      </c>
    </row>
    <row r="88" spans="1:9" s="20" customFormat="1" ht="31.5">
      <c r="A88" s="118"/>
      <c r="B88" s="121"/>
      <c r="C88" s="87"/>
      <c r="D88" s="72"/>
      <c r="E88" s="72"/>
      <c r="F88" s="15" t="s">
        <v>18</v>
      </c>
      <c r="G88" s="15">
        <f t="shared" si="27"/>
        <v>0</v>
      </c>
      <c r="H88" s="15">
        <f t="shared" si="27"/>
        <v>0</v>
      </c>
      <c r="I88" s="15">
        <f t="shared" si="27"/>
        <v>0</v>
      </c>
    </row>
    <row r="89" spans="1:9" s="20" customFormat="1" ht="31.5">
      <c r="A89" s="118"/>
      <c r="B89" s="121"/>
      <c r="C89" s="87"/>
      <c r="D89" s="72"/>
      <c r="E89" s="72"/>
      <c r="F89" s="15" t="s">
        <v>19</v>
      </c>
      <c r="G89" s="15">
        <f t="shared" si="27"/>
        <v>0</v>
      </c>
      <c r="H89" s="15">
        <f t="shared" si="27"/>
        <v>0</v>
      </c>
      <c r="I89" s="15">
        <f t="shared" si="27"/>
        <v>0</v>
      </c>
    </row>
    <row r="90" spans="1:9" s="20" customFormat="1" ht="47.25">
      <c r="A90" s="119"/>
      <c r="B90" s="121"/>
      <c r="C90" s="87"/>
      <c r="D90" s="72"/>
      <c r="E90" s="72"/>
      <c r="F90" s="15" t="s">
        <v>20</v>
      </c>
      <c r="G90" s="15">
        <f t="shared" si="27"/>
        <v>0</v>
      </c>
      <c r="H90" s="15">
        <f t="shared" si="27"/>
        <v>0</v>
      </c>
      <c r="I90" s="15">
        <f t="shared" si="27"/>
        <v>0</v>
      </c>
    </row>
    <row r="91" spans="1:9" s="20" customFormat="1" ht="15.75" customHeight="1">
      <c r="A91" s="21"/>
      <c r="B91" s="122"/>
      <c r="C91" s="88"/>
      <c r="D91" s="73"/>
      <c r="E91" s="73"/>
      <c r="F91" s="11" t="s">
        <v>21</v>
      </c>
      <c r="G91" s="15">
        <f t="shared" ref="G91:H91" si="28">G97+G103+G109+G115+G127+G133</f>
        <v>0</v>
      </c>
      <c r="H91" s="15">
        <f t="shared" si="28"/>
        <v>0</v>
      </c>
      <c r="I91" s="15">
        <f>I97+I103+I109+I115+I127+I133</f>
        <v>0</v>
      </c>
    </row>
    <row r="92" spans="1:9">
      <c r="A92" s="93" t="s">
        <v>35</v>
      </c>
      <c r="B92" s="114" t="s">
        <v>36</v>
      </c>
      <c r="C92" s="74" t="s">
        <v>23</v>
      </c>
      <c r="D92" s="77">
        <v>2017</v>
      </c>
      <c r="E92" s="77">
        <v>2019</v>
      </c>
      <c r="F92" s="18" t="s">
        <v>16</v>
      </c>
      <c r="G92" s="18">
        <f t="shared" ref="G92:I92" si="29">G93+G94+G95+G96</f>
        <v>50</v>
      </c>
      <c r="H92" s="18">
        <f t="shared" si="29"/>
        <v>50</v>
      </c>
      <c r="I92" s="18">
        <f t="shared" si="29"/>
        <v>50</v>
      </c>
    </row>
    <row r="93" spans="1:9">
      <c r="A93" s="94"/>
      <c r="B93" s="115"/>
      <c r="C93" s="75"/>
      <c r="D93" s="78"/>
      <c r="E93" s="78"/>
      <c r="F93" s="18" t="s">
        <v>17</v>
      </c>
      <c r="G93" s="22">
        <v>50</v>
      </c>
      <c r="H93" s="22">
        <v>50</v>
      </c>
      <c r="I93" s="22">
        <v>50</v>
      </c>
    </row>
    <row r="94" spans="1:9" ht="31.5">
      <c r="A94" s="94"/>
      <c r="B94" s="115"/>
      <c r="C94" s="75"/>
      <c r="D94" s="78"/>
      <c r="E94" s="78"/>
      <c r="F94" s="18" t="s">
        <v>18</v>
      </c>
      <c r="G94" s="18">
        <v>0</v>
      </c>
      <c r="H94" s="18">
        <v>0</v>
      </c>
      <c r="I94" s="18">
        <v>0</v>
      </c>
    </row>
    <row r="95" spans="1:9" ht="31.5">
      <c r="A95" s="94"/>
      <c r="B95" s="115"/>
      <c r="C95" s="75"/>
      <c r="D95" s="78"/>
      <c r="E95" s="78"/>
      <c r="F95" s="18" t="s">
        <v>19</v>
      </c>
      <c r="G95" s="18">
        <v>0</v>
      </c>
      <c r="H95" s="18">
        <v>0</v>
      </c>
      <c r="I95" s="18">
        <v>0</v>
      </c>
    </row>
    <row r="96" spans="1:9" ht="31.5">
      <c r="A96" s="95"/>
      <c r="B96" s="115"/>
      <c r="C96" s="75"/>
      <c r="D96" s="78"/>
      <c r="E96" s="78"/>
      <c r="F96" s="18" t="s">
        <v>20</v>
      </c>
      <c r="G96" s="18">
        <v>0</v>
      </c>
      <c r="H96" s="18">
        <v>0</v>
      </c>
      <c r="I96" s="18">
        <v>0</v>
      </c>
    </row>
    <row r="97" spans="1:9" ht="15.75" customHeight="1">
      <c r="A97" s="23"/>
      <c r="B97" s="116"/>
      <c r="C97" s="76"/>
      <c r="D97" s="79"/>
      <c r="E97" s="79"/>
      <c r="F97" s="11" t="s">
        <v>21</v>
      </c>
      <c r="G97" s="18">
        <v>0</v>
      </c>
      <c r="H97" s="18">
        <v>0</v>
      </c>
      <c r="I97" s="18">
        <v>0</v>
      </c>
    </row>
    <row r="98" spans="1:9">
      <c r="A98" s="169" t="s">
        <v>37</v>
      </c>
      <c r="B98" s="114" t="s">
        <v>38</v>
      </c>
      <c r="C98" s="74" t="s">
        <v>23</v>
      </c>
      <c r="D98" s="77">
        <v>2017</v>
      </c>
      <c r="E98" s="77">
        <v>2019</v>
      </c>
      <c r="F98" s="18" t="s">
        <v>16</v>
      </c>
      <c r="G98" s="18">
        <f t="shared" ref="G98:I98" si="30">G99+G100+G101+G102+G103</f>
        <v>20</v>
      </c>
      <c r="H98" s="18">
        <f t="shared" si="30"/>
        <v>20</v>
      </c>
      <c r="I98" s="18">
        <f t="shared" si="30"/>
        <v>20</v>
      </c>
    </row>
    <row r="99" spans="1:9">
      <c r="A99" s="169"/>
      <c r="B99" s="115"/>
      <c r="C99" s="75"/>
      <c r="D99" s="78"/>
      <c r="E99" s="78"/>
      <c r="F99" s="18" t="s">
        <v>17</v>
      </c>
      <c r="G99" s="18">
        <f t="shared" ref="G99:I99" si="31">40-20</f>
        <v>20</v>
      </c>
      <c r="H99" s="18">
        <f t="shared" si="31"/>
        <v>20</v>
      </c>
      <c r="I99" s="18">
        <f t="shared" si="31"/>
        <v>20</v>
      </c>
    </row>
    <row r="100" spans="1:9" ht="31.5">
      <c r="A100" s="169"/>
      <c r="B100" s="115"/>
      <c r="C100" s="75"/>
      <c r="D100" s="78"/>
      <c r="E100" s="78"/>
      <c r="F100" s="18" t="s">
        <v>18</v>
      </c>
      <c r="G100" s="18">
        <v>0</v>
      </c>
      <c r="H100" s="18">
        <v>0</v>
      </c>
      <c r="I100" s="18">
        <v>0</v>
      </c>
    </row>
    <row r="101" spans="1:9" ht="31.5">
      <c r="A101" s="169"/>
      <c r="B101" s="115"/>
      <c r="C101" s="75"/>
      <c r="D101" s="78"/>
      <c r="E101" s="78"/>
      <c r="F101" s="18" t="s">
        <v>19</v>
      </c>
      <c r="G101" s="18">
        <v>0</v>
      </c>
      <c r="H101" s="18">
        <v>0</v>
      </c>
      <c r="I101" s="18">
        <v>0</v>
      </c>
    </row>
    <row r="102" spans="1:9" ht="31.5">
      <c r="A102" s="169"/>
      <c r="B102" s="115"/>
      <c r="C102" s="75"/>
      <c r="D102" s="78"/>
      <c r="E102" s="78"/>
      <c r="F102" s="18" t="s">
        <v>20</v>
      </c>
      <c r="G102" s="18">
        <v>0</v>
      </c>
      <c r="H102" s="18">
        <v>0</v>
      </c>
      <c r="I102" s="18">
        <v>0</v>
      </c>
    </row>
    <row r="103" spans="1:9" ht="15.75" customHeight="1">
      <c r="A103" s="24"/>
      <c r="B103" s="116"/>
      <c r="C103" s="76"/>
      <c r="D103" s="79"/>
      <c r="E103" s="79"/>
      <c r="F103" s="11" t="s">
        <v>21</v>
      </c>
      <c r="G103" s="18">
        <v>0</v>
      </c>
      <c r="H103" s="18">
        <v>0</v>
      </c>
      <c r="I103" s="18">
        <v>0</v>
      </c>
    </row>
    <row r="104" spans="1:9">
      <c r="A104" s="169" t="s">
        <v>39</v>
      </c>
      <c r="B104" s="114" t="s">
        <v>40</v>
      </c>
      <c r="C104" s="105" t="s">
        <v>23</v>
      </c>
      <c r="D104" s="108">
        <v>2017</v>
      </c>
      <c r="E104" s="108">
        <v>2019</v>
      </c>
      <c r="F104" s="25" t="s">
        <v>16</v>
      </c>
      <c r="G104" s="25">
        <f t="shared" ref="G104:I104" si="32">G105+G106+G107+G108+G109</f>
        <v>320.16999999999996</v>
      </c>
      <c r="H104" s="25">
        <f t="shared" si="32"/>
        <v>320.16999999999996</v>
      </c>
      <c r="I104" s="25">
        <f t="shared" si="32"/>
        <v>115.86999999999995</v>
      </c>
    </row>
    <row r="105" spans="1:9">
      <c r="A105" s="169"/>
      <c r="B105" s="115"/>
      <c r="C105" s="106"/>
      <c r="D105" s="109"/>
      <c r="E105" s="109"/>
      <c r="F105" s="25" t="s">
        <v>17</v>
      </c>
      <c r="G105" s="25">
        <f>180+190.17-50</f>
        <v>320.16999999999996</v>
      </c>
      <c r="H105" s="25">
        <f>180+190.17-50</f>
        <v>320.16999999999996</v>
      </c>
      <c r="I105" s="25">
        <f>180+190.17-50-204.3</f>
        <v>115.86999999999995</v>
      </c>
    </row>
    <row r="106" spans="1:9" ht="31.5">
      <c r="A106" s="169"/>
      <c r="B106" s="115"/>
      <c r="C106" s="106"/>
      <c r="D106" s="109"/>
      <c r="E106" s="109"/>
      <c r="F106" s="25" t="s">
        <v>18</v>
      </c>
      <c r="G106" s="25">
        <v>0</v>
      </c>
      <c r="H106" s="25">
        <v>0</v>
      </c>
      <c r="I106" s="25">
        <v>0</v>
      </c>
    </row>
    <row r="107" spans="1:9" ht="31.5">
      <c r="A107" s="169"/>
      <c r="B107" s="115"/>
      <c r="C107" s="106"/>
      <c r="D107" s="109"/>
      <c r="E107" s="109"/>
      <c r="F107" s="25" t="s">
        <v>19</v>
      </c>
      <c r="G107" s="25">
        <v>0</v>
      </c>
      <c r="H107" s="25">
        <v>0</v>
      </c>
      <c r="I107" s="25">
        <v>0</v>
      </c>
    </row>
    <row r="108" spans="1:9" ht="31.5">
      <c r="A108" s="169"/>
      <c r="B108" s="115"/>
      <c r="C108" s="106"/>
      <c r="D108" s="109"/>
      <c r="E108" s="109"/>
      <c r="F108" s="25" t="s">
        <v>20</v>
      </c>
      <c r="G108" s="25">
        <v>0</v>
      </c>
      <c r="H108" s="25">
        <v>0</v>
      </c>
      <c r="I108" s="25">
        <v>0</v>
      </c>
    </row>
    <row r="109" spans="1:9" ht="15.75" customHeight="1">
      <c r="A109" s="24"/>
      <c r="B109" s="116"/>
      <c r="C109" s="107"/>
      <c r="D109" s="110"/>
      <c r="E109" s="110"/>
      <c r="F109" s="11" t="s">
        <v>21</v>
      </c>
      <c r="G109" s="25">
        <v>0</v>
      </c>
      <c r="H109" s="25">
        <v>0</v>
      </c>
      <c r="I109" s="25">
        <v>0</v>
      </c>
    </row>
    <row r="110" spans="1:9">
      <c r="A110" s="169" t="s">
        <v>41</v>
      </c>
      <c r="B110" s="114" t="s">
        <v>42</v>
      </c>
      <c r="C110" s="105" t="s">
        <v>23</v>
      </c>
      <c r="D110" s="108">
        <v>2017</v>
      </c>
      <c r="E110" s="108">
        <v>2019</v>
      </c>
      <c r="F110" s="25" t="s">
        <v>16</v>
      </c>
      <c r="G110" s="25">
        <f t="shared" ref="G110:I110" si="33">G111+G112+G113+G114+G115</f>
        <v>59</v>
      </c>
      <c r="H110" s="25">
        <f t="shared" si="33"/>
        <v>59</v>
      </c>
      <c r="I110" s="25">
        <f t="shared" si="33"/>
        <v>59</v>
      </c>
    </row>
    <row r="111" spans="1:9">
      <c r="A111" s="169"/>
      <c r="B111" s="115"/>
      <c r="C111" s="106"/>
      <c r="D111" s="109"/>
      <c r="E111" s="109"/>
      <c r="F111" s="25" t="s">
        <v>17</v>
      </c>
      <c r="G111" s="22">
        <v>59</v>
      </c>
      <c r="H111" s="22">
        <v>59</v>
      </c>
      <c r="I111" s="22">
        <v>59</v>
      </c>
    </row>
    <row r="112" spans="1:9" ht="31.5">
      <c r="A112" s="169"/>
      <c r="B112" s="115"/>
      <c r="C112" s="106"/>
      <c r="D112" s="109"/>
      <c r="E112" s="109"/>
      <c r="F112" s="25" t="s">
        <v>18</v>
      </c>
      <c r="G112" s="25">
        <v>0</v>
      </c>
      <c r="H112" s="25">
        <v>0</v>
      </c>
      <c r="I112" s="25">
        <v>0</v>
      </c>
    </row>
    <row r="113" spans="1:9" ht="31.5">
      <c r="A113" s="169"/>
      <c r="B113" s="115"/>
      <c r="C113" s="106"/>
      <c r="D113" s="109"/>
      <c r="E113" s="109"/>
      <c r="F113" s="25" t="s">
        <v>19</v>
      </c>
      <c r="G113" s="25">
        <v>0</v>
      </c>
      <c r="H113" s="25">
        <v>0</v>
      </c>
      <c r="I113" s="25">
        <v>0</v>
      </c>
    </row>
    <row r="114" spans="1:9" ht="31.5">
      <c r="A114" s="169"/>
      <c r="B114" s="115"/>
      <c r="C114" s="106"/>
      <c r="D114" s="109"/>
      <c r="E114" s="109"/>
      <c r="F114" s="25" t="s">
        <v>20</v>
      </c>
      <c r="G114" s="25">
        <v>0</v>
      </c>
      <c r="H114" s="25">
        <v>0</v>
      </c>
      <c r="I114" s="25">
        <v>0</v>
      </c>
    </row>
    <row r="115" spans="1:9" ht="15.75" customHeight="1">
      <c r="A115" s="24"/>
      <c r="B115" s="116"/>
      <c r="C115" s="107"/>
      <c r="D115" s="110"/>
      <c r="E115" s="110"/>
      <c r="F115" s="11" t="s">
        <v>21</v>
      </c>
      <c r="G115" s="25">
        <v>0</v>
      </c>
      <c r="H115" s="25">
        <v>0</v>
      </c>
      <c r="I115" s="25">
        <v>0</v>
      </c>
    </row>
    <row r="116" spans="1:9">
      <c r="A116" s="93" t="s">
        <v>43</v>
      </c>
      <c r="B116" s="114" t="s">
        <v>44</v>
      </c>
      <c r="C116" s="105" t="s">
        <v>23</v>
      </c>
      <c r="D116" s="108">
        <v>2015</v>
      </c>
      <c r="E116" s="108">
        <v>2017</v>
      </c>
      <c r="F116" s="25" t="s">
        <v>16</v>
      </c>
      <c r="G116" s="25">
        <f t="shared" ref="G116:I116" si="34">G117+G118+G119+G120+G121</f>
        <v>18.899999999999999</v>
      </c>
      <c r="H116" s="25">
        <f t="shared" si="34"/>
        <v>18.899999999999999</v>
      </c>
      <c r="I116" s="25">
        <f t="shared" si="34"/>
        <v>18.899999999999999</v>
      </c>
    </row>
    <row r="117" spans="1:9">
      <c r="A117" s="94"/>
      <c r="B117" s="115"/>
      <c r="C117" s="106"/>
      <c r="D117" s="109"/>
      <c r="E117" s="109"/>
      <c r="F117" s="25" t="s">
        <v>17</v>
      </c>
      <c r="G117" s="25">
        <f t="shared" ref="G117:I117" si="35">70-51.1</f>
        <v>18.899999999999999</v>
      </c>
      <c r="H117" s="25">
        <f t="shared" si="35"/>
        <v>18.899999999999999</v>
      </c>
      <c r="I117" s="25">
        <f t="shared" si="35"/>
        <v>18.899999999999999</v>
      </c>
    </row>
    <row r="118" spans="1:9" ht="31.5">
      <c r="A118" s="94"/>
      <c r="B118" s="115"/>
      <c r="C118" s="106"/>
      <c r="D118" s="109"/>
      <c r="E118" s="109"/>
      <c r="F118" s="25" t="s">
        <v>18</v>
      </c>
      <c r="G118" s="25">
        <v>0</v>
      </c>
      <c r="H118" s="25">
        <v>0</v>
      </c>
      <c r="I118" s="25">
        <v>0</v>
      </c>
    </row>
    <row r="119" spans="1:9" ht="31.5">
      <c r="A119" s="94"/>
      <c r="B119" s="115"/>
      <c r="C119" s="106"/>
      <c r="D119" s="109"/>
      <c r="E119" s="109"/>
      <c r="F119" s="25" t="s">
        <v>19</v>
      </c>
      <c r="G119" s="25">
        <v>0</v>
      </c>
      <c r="H119" s="25">
        <v>0</v>
      </c>
      <c r="I119" s="25">
        <v>0</v>
      </c>
    </row>
    <row r="120" spans="1:9" ht="31.5">
      <c r="A120" s="94"/>
      <c r="B120" s="115"/>
      <c r="C120" s="106"/>
      <c r="D120" s="109"/>
      <c r="E120" s="109"/>
      <c r="F120" s="25" t="s">
        <v>20</v>
      </c>
      <c r="G120" s="25">
        <v>0</v>
      </c>
      <c r="H120" s="25">
        <v>0</v>
      </c>
      <c r="I120" s="25">
        <v>0</v>
      </c>
    </row>
    <row r="121" spans="1:9" ht="15.75" customHeight="1">
      <c r="A121" s="95"/>
      <c r="B121" s="116"/>
      <c r="C121" s="107"/>
      <c r="D121" s="110"/>
      <c r="E121" s="110"/>
      <c r="F121" s="11" t="s">
        <v>21</v>
      </c>
      <c r="G121" s="25">
        <v>0</v>
      </c>
      <c r="H121" s="25">
        <v>0</v>
      </c>
      <c r="I121" s="25">
        <v>0</v>
      </c>
    </row>
    <row r="122" spans="1:9">
      <c r="A122" s="93" t="s">
        <v>45</v>
      </c>
      <c r="B122" s="114" t="s">
        <v>46</v>
      </c>
      <c r="C122" s="105" t="s">
        <v>23</v>
      </c>
      <c r="D122" s="108">
        <v>2017</v>
      </c>
      <c r="E122" s="108">
        <v>2019</v>
      </c>
      <c r="F122" s="25" t="s">
        <v>16</v>
      </c>
      <c r="G122" s="25">
        <f t="shared" ref="G122:I122" si="36">G123+G124+G125+G126+G127</f>
        <v>30.93</v>
      </c>
      <c r="H122" s="25">
        <f t="shared" si="36"/>
        <v>30.93</v>
      </c>
      <c r="I122" s="25">
        <f t="shared" si="36"/>
        <v>30.93</v>
      </c>
    </row>
    <row r="123" spans="1:9">
      <c r="A123" s="94"/>
      <c r="B123" s="115"/>
      <c r="C123" s="106"/>
      <c r="D123" s="109"/>
      <c r="E123" s="109"/>
      <c r="F123" s="25" t="s">
        <v>17</v>
      </c>
      <c r="G123" s="25">
        <f t="shared" ref="G123:I123" si="37">50-19.07</f>
        <v>30.93</v>
      </c>
      <c r="H123" s="25">
        <f t="shared" si="37"/>
        <v>30.93</v>
      </c>
      <c r="I123" s="25">
        <f t="shared" si="37"/>
        <v>30.93</v>
      </c>
    </row>
    <row r="124" spans="1:9" ht="31.5">
      <c r="A124" s="94"/>
      <c r="B124" s="115"/>
      <c r="C124" s="106"/>
      <c r="D124" s="109"/>
      <c r="E124" s="109"/>
      <c r="F124" s="25" t="s">
        <v>18</v>
      </c>
      <c r="G124" s="25">
        <v>0</v>
      </c>
      <c r="H124" s="25">
        <v>0</v>
      </c>
      <c r="I124" s="25">
        <v>0</v>
      </c>
    </row>
    <row r="125" spans="1:9" ht="31.5">
      <c r="A125" s="94"/>
      <c r="B125" s="115"/>
      <c r="C125" s="106"/>
      <c r="D125" s="109"/>
      <c r="E125" s="109"/>
      <c r="F125" s="25" t="s">
        <v>19</v>
      </c>
      <c r="G125" s="25">
        <v>0</v>
      </c>
      <c r="H125" s="25">
        <v>0</v>
      </c>
      <c r="I125" s="25">
        <v>0</v>
      </c>
    </row>
    <row r="126" spans="1:9" ht="31.5">
      <c r="A126" s="94"/>
      <c r="B126" s="115"/>
      <c r="C126" s="106"/>
      <c r="D126" s="109"/>
      <c r="E126" s="109"/>
      <c r="F126" s="25" t="s">
        <v>20</v>
      </c>
      <c r="G126" s="25">
        <v>0</v>
      </c>
      <c r="H126" s="25">
        <v>0</v>
      </c>
      <c r="I126" s="25">
        <v>0</v>
      </c>
    </row>
    <row r="127" spans="1:9" ht="15.75" customHeight="1">
      <c r="A127" s="95"/>
      <c r="B127" s="116"/>
      <c r="C127" s="107"/>
      <c r="D127" s="110"/>
      <c r="E127" s="110"/>
      <c r="F127" s="11" t="s">
        <v>21</v>
      </c>
      <c r="G127" s="25">
        <v>0</v>
      </c>
      <c r="H127" s="25">
        <v>0</v>
      </c>
      <c r="I127" s="25">
        <v>0</v>
      </c>
    </row>
    <row r="128" spans="1:9">
      <c r="A128" s="93" t="s">
        <v>47</v>
      </c>
      <c r="B128" s="114" t="s">
        <v>48</v>
      </c>
      <c r="C128" s="105" t="s">
        <v>23</v>
      </c>
      <c r="D128" s="108">
        <v>2017</v>
      </c>
      <c r="E128" s="108">
        <v>2019</v>
      </c>
      <c r="F128" s="25" t="s">
        <v>16</v>
      </c>
      <c r="G128" s="25">
        <f t="shared" ref="G128:I128" si="38">G129+G130+G131+G132+G133</f>
        <v>0</v>
      </c>
      <c r="H128" s="25">
        <f t="shared" si="38"/>
        <v>0</v>
      </c>
      <c r="I128" s="25">
        <f t="shared" si="38"/>
        <v>0</v>
      </c>
    </row>
    <row r="129" spans="1:9">
      <c r="A129" s="94"/>
      <c r="B129" s="115"/>
      <c r="C129" s="106"/>
      <c r="D129" s="109"/>
      <c r="E129" s="109"/>
      <c r="F129" s="25" t="s">
        <v>17</v>
      </c>
      <c r="G129" s="25">
        <v>0</v>
      </c>
      <c r="H129" s="25">
        <v>0</v>
      </c>
      <c r="I129" s="25">
        <v>0</v>
      </c>
    </row>
    <row r="130" spans="1:9" ht="31.5">
      <c r="A130" s="94"/>
      <c r="B130" s="115"/>
      <c r="C130" s="106"/>
      <c r="D130" s="109"/>
      <c r="E130" s="109"/>
      <c r="F130" s="25" t="s">
        <v>18</v>
      </c>
      <c r="G130" s="25">
        <v>0</v>
      </c>
      <c r="H130" s="25">
        <v>0</v>
      </c>
      <c r="I130" s="25">
        <v>0</v>
      </c>
    </row>
    <row r="131" spans="1:9" ht="31.5">
      <c r="A131" s="94"/>
      <c r="B131" s="115"/>
      <c r="C131" s="106"/>
      <c r="D131" s="109"/>
      <c r="E131" s="109"/>
      <c r="F131" s="25" t="s">
        <v>19</v>
      </c>
      <c r="G131" s="25">
        <v>0</v>
      </c>
      <c r="H131" s="25">
        <v>0</v>
      </c>
      <c r="I131" s="25">
        <v>0</v>
      </c>
    </row>
    <row r="132" spans="1:9" ht="31.5">
      <c r="A132" s="94"/>
      <c r="B132" s="115"/>
      <c r="C132" s="106"/>
      <c r="D132" s="109"/>
      <c r="E132" s="109"/>
      <c r="F132" s="25" t="s">
        <v>20</v>
      </c>
      <c r="G132" s="25">
        <v>0</v>
      </c>
      <c r="H132" s="25">
        <v>0</v>
      </c>
      <c r="I132" s="25">
        <v>0</v>
      </c>
    </row>
    <row r="133" spans="1:9" ht="15.75" customHeight="1">
      <c r="A133" s="95"/>
      <c r="B133" s="116"/>
      <c r="C133" s="107"/>
      <c r="D133" s="110"/>
      <c r="E133" s="110"/>
      <c r="F133" s="11" t="s">
        <v>21</v>
      </c>
      <c r="G133" s="25">
        <v>0</v>
      </c>
      <c r="H133" s="25">
        <v>0</v>
      </c>
      <c r="I133" s="25">
        <v>0</v>
      </c>
    </row>
    <row r="134" spans="1:9" s="20" customFormat="1">
      <c r="A134" s="117" t="s">
        <v>49</v>
      </c>
      <c r="B134" s="120" t="s">
        <v>50</v>
      </c>
      <c r="C134" s="123" t="s">
        <v>23</v>
      </c>
      <c r="D134" s="126">
        <v>2017</v>
      </c>
      <c r="E134" s="126">
        <v>2019</v>
      </c>
      <c r="F134" s="26" t="s">
        <v>16</v>
      </c>
      <c r="G134" s="26">
        <f t="shared" ref="G134:I134" si="39">G135+G136+G137+G138+G139</f>
        <v>13185</v>
      </c>
      <c r="H134" s="26">
        <f t="shared" si="39"/>
        <v>11962.1</v>
      </c>
      <c r="I134" s="26">
        <f t="shared" si="39"/>
        <v>9321.5</v>
      </c>
    </row>
    <row r="135" spans="1:9" s="20" customFormat="1">
      <c r="A135" s="118"/>
      <c r="B135" s="121"/>
      <c r="C135" s="124"/>
      <c r="D135" s="127"/>
      <c r="E135" s="127"/>
      <c r="F135" s="26" t="s">
        <v>17</v>
      </c>
      <c r="G135" s="26">
        <f>G141+G147+G153+G159+G165+G171+G177+G183+G189+G195+G201+G207</f>
        <v>13185</v>
      </c>
      <c r="H135" s="26">
        <f>H141+H147+H153+H159+H165+H171+H177+H183+H189+H195+H201+H207</f>
        <v>11962.1</v>
      </c>
      <c r="I135" s="26">
        <f>I141+I147+I153+I159+I165+I171+I177+I183+I189+I195+I201+I207</f>
        <v>9321.5</v>
      </c>
    </row>
    <row r="136" spans="1:9" s="20" customFormat="1" ht="31.5">
      <c r="A136" s="118"/>
      <c r="B136" s="121"/>
      <c r="C136" s="124"/>
      <c r="D136" s="127"/>
      <c r="E136" s="127"/>
      <c r="F136" s="26" t="s">
        <v>18</v>
      </c>
      <c r="G136" s="26">
        <v>0</v>
      </c>
      <c r="H136" s="26">
        <v>0</v>
      </c>
      <c r="I136" s="26">
        <v>0</v>
      </c>
    </row>
    <row r="137" spans="1:9" s="20" customFormat="1" ht="31.5">
      <c r="A137" s="118"/>
      <c r="B137" s="121"/>
      <c r="C137" s="124"/>
      <c r="D137" s="127"/>
      <c r="E137" s="127"/>
      <c r="F137" s="26" t="s">
        <v>19</v>
      </c>
      <c r="G137" s="26">
        <v>0</v>
      </c>
      <c r="H137" s="26">
        <v>0</v>
      </c>
      <c r="I137" s="26">
        <v>0</v>
      </c>
    </row>
    <row r="138" spans="1:9" s="20" customFormat="1" ht="47.25">
      <c r="A138" s="118"/>
      <c r="B138" s="121"/>
      <c r="C138" s="124"/>
      <c r="D138" s="127"/>
      <c r="E138" s="127"/>
      <c r="F138" s="26" t="s">
        <v>20</v>
      </c>
      <c r="G138" s="26">
        <v>0</v>
      </c>
      <c r="H138" s="26">
        <v>0</v>
      </c>
      <c r="I138" s="26">
        <v>0</v>
      </c>
    </row>
    <row r="139" spans="1:9" s="20" customFormat="1" ht="15.75" customHeight="1">
      <c r="A139" s="119"/>
      <c r="B139" s="122"/>
      <c r="C139" s="125"/>
      <c r="D139" s="128"/>
      <c r="E139" s="128"/>
      <c r="F139" s="11" t="s">
        <v>21</v>
      </c>
      <c r="G139" s="26">
        <v>0</v>
      </c>
      <c r="H139" s="26">
        <v>0</v>
      </c>
      <c r="I139" s="26">
        <v>0</v>
      </c>
    </row>
    <row r="140" spans="1:9">
      <c r="A140" s="93" t="s">
        <v>51</v>
      </c>
      <c r="B140" s="102" t="s">
        <v>52</v>
      </c>
      <c r="C140" s="105" t="s">
        <v>23</v>
      </c>
      <c r="D140" s="108">
        <v>2017</v>
      </c>
      <c r="E140" s="108">
        <v>2019</v>
      </c>
      <c r="F140" s="25" t="s">
        <v>16</v>
      </c>
      <c r="G140" s="25">
        <f t="shared" ref="G140:I140" si="40">G141+G142+G143+G144+G145</f>
        <v>100</v>
      </c>
      <c r="H140" s="25">
        <f t="shared" si="40"/>
        <v>156.30000000000001</v>
      </c>
      <c r="I140" s="25">
        <f t="shared" si="40"/>
        <v>100</v>
      </c>
    </row>
    <row r="141" spans="1:9">
      <c r="A141" s="94"/>
      <c r="B141" s="103"/>
      <c r="C141" s="106"/>
      <c r="D141" s="109"/>
      <c r="E141" s="109"/>
      <c r="F141" s="25" t="s">
        <v>17</v>
      </c>
      <c r="G141" s="22">
        <v>100</v>
      </c>
      <c r="H141" s="22">
        <v>156.30000000000001</v>
      </c>
      <c r="I141" s="22">
        <v>100</v>
      </c>
    </row>
    <row r="142" spans="1:9" ht="31.5">
      <c r="A142" s="94"/>
      <c r="B142" s="103"/>
      <c r="C142" s="106"/>
      <c r="D142" s="109"/>
      <c r="E142" s="109"/>
      <c r="F142" s="25" t="s">
        <v>18</v>
      </c>
      <c r="G142" s="25">
        <v>0</v>
      </c>
      <c r="H142" s="25">
        <v>0</v>
      </c>
      <c r="I142" s="25">
        <v>0</v>
      </c>
    </row>
    <row r="143" spans="1:9" ht="31.5">
      <c r="A143" s="94"/>
      <c r="B143" s="103"/>
      <c r="C143" s="106"/>
      <c r="D143" s="109"/>
      <c r="E143" s="109"/>
      <c r="F143" s="25" t="s">
        <v>19</v>
      </c>
      <c r="G143" s="25">
        <v>0</v>
      </c>
      <c r="H143" s="25">
        <v>0</v>
      </c>
      <c r="I143" s="25">
        <v>0</v>
      </c>
    </row>
    <row r="144" spans="1:9" ht="31.5">
      <c r="A144" s="94"/>
      <c r="B144" s="103"/>
      <c r="C144" s="106"/>
      <c r="D144" s="109"/>
      <c r="E144" s="109"/>
      <c r="F144" s="25" t="s">
        <v>20</v>
      </c>
      <c r="G144" s="25">
        <v>0</v>
      </c>
      <c r="H144" s="25">
        <v>0</v>
      </c>
      <c r="I144" s="25">
        <v>0</v>
      </c>
    </row>
    <row r="145" spans="1:9" ht="15.75" customHeight="1">
      <c r="A145" s="95"/>
      <c r="B145" s="104"/>
      <c r="C145" s="107"/>
      <c r="D145" s="110"/>
      <c r="E145" s="110"/>
      <c r="F145" s="11" t="s">
        <v>21</v>
      </c>
      <c r="G145" s="12">
        <v>0</v>
      </c>
      <c r="H145" s="12">
        <v>0</v>
      </c>
      <c r="I145" s="12">
        <v>0</v>
      </c>
    </row>
    <row r="146" spans="1:9">
      <c r="A146" s="93" t="s">
        <v>53</v>
      </c>
      <c r="B146" s="102" t="s">
        <v>54</v>
      </c>
      <c r="C146" s="105" t="s">
        <v>23</v>
      </c>
      <c r="D146" s="108">
        <v>2017</v>
      </c>
      <c r="E146" s="108">
        <v>2019</v>
      </c>
      <c r="F146" s="25" t="s">
        <v>16</v>
      </c>
      <c r="G146" s="25">
        <f t="shared" ref="G146:I146" si="41">G147+G148+G149+G150+G151</f>
        <v>10</v>
      </c>
      <c r="H146" s="25">
        <f t="shared" si="41"/>
        <v>10</v>
      </c>
      <c r="I146" s="25">
        <f t="shared" si="41"/>
        <v>10</v>
      </c>
    </row>
    <row r="147" spans="1:9">
      <c r="A147" s="94"/>
      <c r="B147" s="103"/>
      <c r="C147" s="106"/>
      <c r="D147" s="109"/>
      <c r="E147" s="109"/>
      <c r="F147" s="25" t="s">
        <v>17</v>
      </c>
      <c r="G147" s="22">
        <v>10</v>
      </c>
      <c r="H147" s="22">
        <v>10</v>
      </c>
      <c r="I147" s="22">
        <v>10</v>
      </c>
    </row>
    <row r="148" spans="1:9" ht="31.5">
      <c r="A148" s="94"/>
      <c r="B148" s="103"/>
      <c r="C148" s="106"/>
      <c r="D148" s="109"/>
      <c r="E148" s="109"/>
      <c r="F148" s="25" t="s">
        <v>18</v>
      </c>
      <c r="G148" s="25">
        <v>0</v>
      </c>
      <c r="H148" s="25">
        <v>0</v>
      </c>
      <c r="I148" s="25">
        <v>0</v>
      </c>
    </row>
    <row r="149" spans="1:9" ht="31.5">
      <c r="A149" s="94"/>
      <c r="B149" s="103"/>
      <c r="C149" s="106"/>
      <c r="D149" s="109"/>
      <c r="E149" s="109"/>
      <c r="F149" s="25" t="s">
        <v>19</v>
      </c>
      <c r="G149" s="25">
        <v>0</v>
      </c>
      <c r="H149" s="25">
        <v>0</v>
      </c>
      <c r="I149" s="25">
        <v>0</v>
      </c>
    </row>
    <row r="150" spans="1:9" ht="31.5">
      <c r="A150" s="94"/>
      <c r="B150" s="103"/>
      <c r="C150" s="106"/>
      <c r="D150" s="109"/>
      <c r="E150" s="109"/>
      <c r="F150" s="25" t="s">
        <v>20</v>
      </c>
      <c r="G150" s="25">
        <v>0</v>
      </c>
      <c r="H150" s="25">
        <v>0</v>
      </c>
      <c r="I150" s="25">
        <v>0</v>
      </c>
    </row>
    <row r="151" spans="1:9" ht="15.75" customHeight="1">
      <c r="A151" s="95"/>
      <c r="B151" s="104"/>
      <c r="C151" s="107"/>
      <c r="D151" s="110"/>
      <c r="E151" s="110"/>
      <c r="F151" s="11" t="s">
        <v>21</v>
      </c>
      <c r="G151" s="12">
        <v>0</v>
      </c>
      <c r="H151" s="12">
        <v>0</v>
      </c>
      <c r="I151" s="12">
        <v>0</v>
      </c>
    </row>
    <row r="152" spans="1:9">
      <c r="A152" s="93" t="s">
        <v>55</v>
      </c>
      <c r="B152" s="102" t="s">
        <v>56</v>
      </c>
      <c r="C152" s="105" t="s">
        <v>23</v>
      </c>
      <c r="D152" s="108">
        <v>2017</v>
      </c>
      <c r="E152" s="108">
        <v>2019</v>
      </c>
      <c r="F152" s="25" t="s">
        <v>16</v>
      </c>
      <c r="G152" s="25">
        <f t="shared" ref="G152:I152" si="42">G153+G154+G155+G156+G157</f>
        <v>80</v>
      </c>
      <c r="H152" s="25">
        <f t="shared" si="42"/>
        <v>80</v>
      </c>
      <c r="I152" s="25">
        <f t="shared" si="42"/>
        <v>80</v>
      </c>
    </row>
    <row r="153" spans="1:9">
      <c r="A153" s="94"/>
      <c r="B153" s="103"/>
      <c r="C153" s="106"/>
      <c r="D153" s="109"/>
      <c r="E153" s="109"/>
      <c r="F153" s="25" t="s">
        <v>17</v>
      </c>
      <c r="G153" s="22">
        <v>80</v>
      </c>
      <c r="H153" s="22">
        <v>80</v>
      </c>
      <c r="I153" s="22">
        <v>80</v>
      </c>
    </row>
    <row r="154" spans="1:9" ht="31.5">
      <c r="A154" s="94"/>
      <c r="B154" s="103"/>
      <c r="C154" s="106"/>
      <c r="D154" s="109"/>
      <c r="E154" s="109"/>
      <c r="F154" s="25" t="s">
        <v>18</v>
      </c>
      <c r="G154" s="25">
        <v>0</v>
      </c>
      <c r="H154" s="25">
        <v>0</v>
      </c>
      <c r="I154" s="25">
        <v>0</v>
      </c>
    </row>
    <row r="155" spans="1:9" ht="31.5">
      <c r="A155" s="94"/>
      <c r="B155" s="103"/>
      <c r="C155" s="106"/>
      <c r="D155" s="109"/>
      <c r="E155" s="109"/>
      <c r="F155" s="25" t="s">
        <v>19</v>
      </c>
      <c r="G155" s="25">
        <v>0</v>
      </c>
      <c r="H155" s="25">
        <v>0</v>
      </c>
      <c r="I155" s="25">
        <v>0</v>
      </c>
    </row>
    <row r="156" spans="1:9" ht="31.5">
      <c r="A156" s="94"/>
      <c r="B156" s="103"/>
      <c r="C156" s="106"/>
      <c r="D156" s="109"/>
      <c r="E156" s="109"/>
      <c r="F156" s="25" t="s">
        <v>20</v>
      </c>
      <c r="G156" s="25">
        <v>0</v>
      </c>
      <c r="H156" s="25">
        <v>0</v>
      </c>
      <c r="I156" s="25">
        <v>0</v>
      </c>
    </row>
    <row r="157" spans="1:9" ht="15.75" customHeight="1">
      <c r="A157" s="95"/>
      <c r="B157" s="104"/>
      <c r="C157" s="107"/>
      <c r="D157" s="110"/>
      <c r="E157" s="110"/>
      <c r="F157" s="11" t="s">
        <v>21</v>
      </c>
      <c r="G157" s="12">
        <v>0</v>
      </c>
      <c r="H157" s="12">
        <v>0</v>
      </c>
      <c r="I157" s="12">
        <v>0</v>
      </c>
    </row>
    <row r="158" spans="1:9">
      <c r="A158" s="93" t="s">
        <v>57</v>
      </c>
      <c r="B158" s="170" t="s">
        <v>58</v>
      </c>
      <c r="C158" s="105" t="s">
        <v>23</v>
      </c>
      <c r="D158" s="108">
        <v>2017</v>
      </c>
      <c r="E158" s="108">
        <v>2019</v>
      </c>
      <c r="F158" s="25" t="s">
        <v>16</v>
      </c>
      <c r="G158" s="25">
        <f t="shared" ref="G158:I158" si="43">G159+G160+G161+G162+G163</f>
        <v>250</v>
      </c>
      <c r="H158" s="25">
        <f t="shared" si="43"/>
        <v>170</v>
      </c>
      <c r="I158" s="25">
        <f t="shared" si="43"/>
        <v>170</v>
      </c>
    </row>
    <row r="159" spans="1:9">
      <c r="A159" s="94"/>
      <c r="B159" s="171"/>
      <c r="C159" s="106"/>
      <c r="D159" s="109"/>
      <c r="E159" s="109"/>
      <c r="F159" s="25" t="s">
        <v>17</v>
      </c>
      <c r="G159" s="22">
        <v>250</v>
      </c>
      <c r="H159" s="22">
        <v>170</v>
      </c>
      <c r="I159" s="22">
        <v>170</v>
      </c>
    </row>
    <row r="160" spans="1:9" ht="31.5">
      <c r="A160" s="94"/>
      <c r="B160" s="171"/>
      <c r="C160" s="106"/>
      <c r="D160" s="109"/>
      <c r="E160" s="109"/>
      <c r="F160" s="25" t="s">
        <v>18</v>
      </c>
      <c r="G160" s="25">
        <v>0</v>
      </c>
      <c r="H160" s="25">
        <v>0</v>
      </c>
      <c r="I160" s="25">
        <v>0</v>
      </c>
    </row>
    <row r="161" spans="1:10" ht="31.5">
      <c r="A161" s="94"/>
      <c r="B161" s="171"/>
      <c r="C161" s="106"/>
      <c r="D161" s="109"/>
      <c r="E161" s="109"/>
      <c r="F161" s="25" t="s">
        <v>19</v>
      </c>
      <c r="G161" s="25">
        <v>0</v>
      </c>
      <c r="H161" s="25">
        <v>0</v>
      </c>
      <c r="I161" s="25">
        <v>0</v>
      </c>
    </row>
    <row r="162" spans="1:10" ht="31.5">
      <c r="A162" s="94"/>
      <c r="B162" s="171"/>
      <c r="C162" s="106"/>
      <c r="D162" s="109"/>
      <c r="E162" s="109"/>
      <c r="F162" s="25" t="s">
        <v>20</v>
      </c>
      <c r="G162" s="25">
        <v>0</v>
      </c>
      <c r="H162" s="25">
        <v>0</v>
      </c>
      <c r="I162" s="25">
        <v>0</v>
      </c>
    </row>
    <row r="163" spans="1:10" ht="15.75" customHeight="1">
      <c r="A163" s="95"/>
      <c r="B163" s="172"/>
      <c r="C163" s="107"/>
      <c r="D163" s="110"/>
      <c r="E163" s="110"/>
      <c r="F163" s="11" t="s">
        <v>21</v>
      </c>
      <c r="G163" s="12">
        <v>0</v>
      </c>
      <c r="H163" s="12">
        <v>0</v>
      </c>
      <c r="I163" s="12">
        <v>0</v>
      </c>
    </row>
    <row r="164" spans="1:10">
      <c r="A164" s="93" t="s">
        <v>59</v>
      </c>
      <c r="B164" s="170" t="s">
        <v>60</v>
      </c>
      <c r="C164" s="105" t="s">
        <v>23</v>
      </c>
      <c r="D164" s="108">
        <v>2015</v>
      </c>
      <c r="E164" s="108">
        <v>2017</v>
      </c>
      <c r="F164" s="25" t="s">
        <v>16</v>
      </c>
      <c r="G164" s="25">
        <f t="shared" ref="G164:I164" si="44">G165+G166+G167+G168+G169</f>
        <v>3458.6</v>
      </c>
      <c r="H164" s="25">
        <f t="shared" si="44"/>
        <v>3546.7</v>
      </c>
      <c r="I164" s="25">
        <f t="shared" si="44"/>
        <v>3458.6</v>
      </c>
    </row>
    <row r="165" spans="1:10">
      <c r="A165" s="94"/>
      <c r="B165" s="171"/>
      <c r="C165" s="106"/>
      <c r="D165" s="109"/>
      <c r="E165" s="109"/>
      <c r="F165" s="25" t="s">
        <v>17</v>
      </c>
      <c r="G165" s="22">
        <v>3458.6</v>
      </c>
      <c r="H165" s="22">
        <v>3546.7</v>
      </c>
      <c r="I165" s="22">
        <v>3458.6</v>
      </c>
    </row>
    <row r="166" spans="1:10" ht="31.5">
      <c r="A166" s="94"/>
      <c r="B166" s="171"/>
      <c r="C166" s="106"/>
      <c r="D166" s="109"/>
      <c r="E166" s="109"/>
      <c r="F166" s="25" t="s">
        <v>18</v>
      </c>
      <c r="G166" s="25">
        <v>0</v>
      </c>
      <c r="H166" s="25">
        <v>0</v>
      </c>
      <c r="I166" s="25">
        <v>0</v>
      </c>
    </row>
    <row r="167" spans="1:10" ht="31.5">
      <c r="A167" s="94"/>
      <c r="B167" s="171"/>
      <c r="C167" s="106"/>
      <c r="D167" s="109"/>
      <c r="E167" s="109"/>
      <c r="F167" s="25" t="s">
        <v>19</v>
      </c>
      <c r="G167" s="25">
        <v>0</v>
      </c>
      <c r="H167" s="25">
        <v>0</v>
      </c>
      <c r="I167" s="25">
        <v>0</v>
      </c>
    </row>
    <row r="168" spans="1:10" ht="31.5">
      <c r="A168" s="94"/>
      <c r="B168" s="171"/>
      <c r="C168" s="106"/>
      <c r="D168" s="109"/>
      <c r="E168" s="109"/>
      <c r="F168" s="25" t="s">
        <v>20</v>
      </c>
      <c r="G168" s="25">
        <v>0</v>
      </c>
      <c r="H168" s="25">
        <v>0</v>
      </c>
      <c r="I168" s="25">
        <v>0</v>
      </c>
    </row>
    <row r="169" spans="1:10" ht="15.75" customHeight="1">
      <c r="A169" s="95"/>
      <c r="B169" s="172"/>
      <c r="C169" s="107"/>
      <c r="D169" s="110"/>
      <c r="E169" s="110"/>
      <c r="F169" s="11" t="s">
        <v>21</v>
      </c>
      <c r="G169" s="12">
        <v>0</v>
      </c>
      <c r="H169" s="12">
        <v>0</v>
      </c>
      <c r="I169" s="12">
        <v>0</v>
      </c>
    </row>
    <row r="170" spans="1:10">
      <c r="A170" s="169" t="s">
        <v>61</v>
      </c>
      <c r="B170" s="170" t="s">
        <v>62</v>
      </c>
      <c r="C170" s="105" t="s">
        <v>23</v>
      </c>
      <c r="D170" s="108">
        <v>2017</v>
      </c>
      <c r="E170" s="108">
        <v>2019</v>
      </c>
      <c r="F170" s="25" t="s">
        <v>16</v>
      </c>
      <c r="G170" s="25">
        <f t="shared" ref="G170:I170" si="45">G171+G172+G173+G174+G175</f>
        <v>80</v>
      </c>
      <c r="H170" s="25">
        <f t="shared" si="45"/>
        <v>60</v>
      </c>
      <c r="I170" s="25">
        <f t="shared" si="45"/>
        <v>60</v>
      </c>
      <c r="J170" s="27"/>
    </row>
    <row r="171" spans="1:10">
      <c r="A171" s="169"/>
      <c r="B171" s="171"/>
      <c r="C171" s="106"/>
      <c r="D171" s="109"/>
      <c r="E171" s="109"/>
      <c r="F171" s="25" t="s">
        <v>17</v>
      </c>
      <c r="G171" s="22">
        <v>80</v>
      </c>
      <c r="H171" s="22">
        <v>60</v>
      </c>
      <c r="I171" s="22">
        <v>60</v>
      </c>
      <c r="J171" s="27"/>
    </row>
    <row r="172" spans="1:10" ht="31.5">
      <c r="A172" s="169"/>
      <c r="B172" s="171"/>
      <c r="C172" s="106"/>
      <c r="D172" s="109"/>
      <c r="E172" s="109"/>
      <c r="F172" s="25" t="s">
        <v>18</v>
      </c>
      <c r="G172" s="25">
        <v>0</v>
      </c>
      <c r="H172" s="25">
        <v>0</v>
      </c>
      <c r="I172" s="25">
        <v>0</v>
      </c>
    </row>
    <row r="173" spans="1:10" ht="31.5">
      <c r="A173" s="169"/>
      <c r="B173" s="171"/>
      <c r="C173" s="106"/>
      <c r="D173" s="109"/>
      <c r="E173" s="109"/>
      <c r="F173" s="25" t="s">
        <v>19</v>
      </c>
      <c r="G173" s="25">
        <v>0</v>
      </c>
      <c r="H173" s="25">
        <v>0</v>
      </c>
      <c r="I173" s="25">
        <v>0</v>
      </c>
    </row>
    <row r="174" spans="1:10" ht="31.5">
      <c r="A174" s="169"/>
      <c r="B174" s="171"/>
      <c r="C174" s="106"/>
      <c r="D174" s="109"/>
      <c r="E174" s="109"/>
      <c r="F174" s="25" t="s">
        <v>20</v>
      </c>
      <c r="G174" s="25">
        <v>0</v>
      </c>
      <c r="H174" s="25">
        <v>0</v>
      </c>
      <c r="I174" s="25">
        <v>0</v>
      </c>
    </row>
    <row r="175" spans="1:10" ht="15.75" customHeight="1">
      <c r="A175" s="24"/>
      <c r="B175" s="172"/>
      <c r="C175" s="107"/>
      <c r="D175" s="110"/>
      <c r="E175" s="110"/>
      <c r="F175" s="11" t="s">
        <v>21</v>
      </c>
      <c r="G175" s="25">
        <v>0</v>
      </c>
      <c r="H175" s="25">
        <v>0</v>
      </c>
      <c r="I175" s="25">
        <v>0</v>
      </c>
    </row>
    <row r="176" spans="1:10">
      <c r="A176" s="93" t="s">
        <v>63</v>
      </c>
      <c r="B176" s="173" t="s">
        <v>64</v>
      </c>
      <c r="C176" s="105" t="s">
        <v>23</v>
      </c>
      <c r="D176" s="108">
        <v>2017</v>
      </c>
      <c r="E176" s="108">
        <v>2019</v>
      </c>
      <c r="F176" s="25" t="s">
        <v>16</v>
      </c>
      <c r="G176" s="25">
        <f t="shared" ref="G176:I176" si="46">G177+G178+G179+G180+G181</f>
        <v>804</v>
      </c>
      <c r="H176" s="25">
        <f t="shared" si="46"/>
        <v>730</v>
      </c>
      <c r="I176" s="25">
        <f t="shared" si="46"/>
        <v>730</v>
      </c>
    </row>
    <row r="177" spans="1:9">
      <c r="A177" s="94"/>
      <c r="B177" s="174"/>
      <c r="C177" s="106"/>
      <c r="D177" s="109"/>
      <c r="E177" s="109"/>
      <c r="F177" s="25" t="s">
        <v>17</v>
      </c>
      <c r="G177" s="22">
        <v>804</v>
      </c>
      <c r="H177" s="22">
        <v>730</v>
      </c>
      <c r="I177" s="22">
        <v>730</v>
      </c>
    </row>
    <row r="178" spans="1:9" ht="31.5">
      <c r="A178" s="94"/>
      <c r="B178" s="174"/>
      <c r="C178" s="106"/>
      <c r="D178" s="109"/>
      <c r="E178" s="109"/>
      <c r="F178" s="25" t="s">
        <v>18</v>
      </c>
      <c r="G178" s="25">
        <v>0</v>
      </c>
      <c r="H178" s="25">
        <v>0</v>
      </c>
      <c r="I178" s="25">
        <v>0</v>
      </c>
    </row>
    <row r="179" spans="1:9" ht="31.5">
      <c r="A179" s="94"/>
      <c r="B179" s="174"/>
      <c r="C179" s="106"/>
      <c r="D179" s="109"/>
      <c r="E179" s="109"/>
      <c r="F179" s="25" t="s">
        <v>19</v>
      </c>
      <c r="G179" s="25">
        <v>0</v>
      </c>
      <c r="H179" s="25">
        <v>0</v>
      </c>
      <c r="I179" s="25">
        <v>0</v>
      </c>
    </row>
    <row r="180" spans="1:9" ht="31.5">
      <c r="A180" s="94"/>
      <c r="B180" s="174"/>
      <c r="C180" s="106"/>
      <c r="D180" s="109"/>
      <c r="E180" s="109"/>
      <c r="F180" s="25" t="s">
        <v>20</v>
      </c>
      <c r="G180" s="25">
        <v>0</v>
      </c>
      <c r="H180" s="25">
        <v>0</v>
      </c>
      <c r="I180" s="25">
        <v>0</v>
      </c>
    </row>
    <row r="181" spans="1:9" ht="15.75" customHeight="1">
      <c r="A181" s="95"/>
      <c r="B181" s="175"/>
      <c r="C181" s="107"/>
      <c r="D181" s="110"/>
      <c r="E181" s="110"/>
      <c r="F181" s="11" t="s">
        <v>21</v>
      </c>
      <c r="G181" s="12">
        <v>0</v>
      </c>
      <c r="H181" s="12">
        <v>0</v>
      </c>
      <c r="I181" s="12">
        <v>0</v>
      </c>
    </row>
    <row r="182" spans="1:9">
      <c r="A182" s="93" t="s">
        <v>65</v>
      </c>
      <c r="B182" s="173" t="s">
        <v>66</v>
      </c>
      <c r="C182" s="105" t="s">
        <v>23</v>
      </c>
      <c r="D182" s="108">
        <v>2017</v>
      </c>
      <c r="E182" s="108">
        <v>2019</v>
      </c>
      <c r="F182" s="25" t="s">
        <v>16</v>
      </c>
      <c r="G182" s="25">
        <f t="shared" ref="G182:I182" si="47">G183+G184+G185+G186+G187</f>
        <v>2045.5</v>
      </c>
      <c r="H182" s="25">
        <f t="shared" si="47"/>
        <v>2320.1</v>
      </c>
      <c r="I182" s="25">
        <f t="shared" si="47"/>
        <v>2045.5</v>
      </c>
    </row>
    <row r="183" spans="1:9">
      <c r="A183" s="94"/>
      <c r="B183" s="174"/>
      <c r="C183" s="106"/>
      <c r="D183" s="109"/>
      <c r="E183" s="109"/>
      <c r="F183" s="25" t="s">
        <v>17</v>
      </c>
      <c r="G183" s="22">
        <v>2045.5</v>
      </c>
      <c r="H183" s="12">
        <v>2320.1</v>
      </c>
      <c r="I183" s="12">
        <f>2045.5</f>
        <v>2045.5</v>
      </c>
    </row>
    <row r="184" spans="1:9" ht="31.5">
      <c r="A184" s="94"/>
      <c r="B184" s="174"/>
      <c r="C184" s="106"/>
      <c r="D184" s="109"/>
      <c r="E184" s="109"/>
      <c r="F184" s="25" t="s">
        <v>18</v>
      </c>
      <c r="G184" s="25">
        <v>0</v>
      </c>
      <c r="H184" s="25">
        <v>0</v>
      </c>
      <c r="I184" s="25">
        <v>0</v>
      </c>
    </row>
    <row r="185" spans="1:9" ht="31.5">
      <c r="A185" s="94"/>
      <c r="B185" s="174"/>
      <c r="C185" s="106"/>
      <c r="D185" s="109"/>
      <c r="E185" s="109"/>
      <c r="F185" s="25" t="s">
        <v>19</v>
      </c>
      <c r="G185" s="25">
        <v>0</v>
      </c>
      <c r="H185" s="25">
        <v>0</v>
      </c>
      <c r="I185" s="25">
        <v>0</v>
      </c>
    </row>
    <row r="186" spans="1:9" ht="31.5">
      <c r="A186" s="94"/>
      <c r="B186" s="174"/>
      <c r="C186" s="106"/>
      <c r="D186" s="109"/>
      <c r="E186" s="109"/>
      <c r="F186" s="25" t="s">
        <v>20</v>
      </c>
      <c r="G186" s="25">
        <v>0</v>
      </c>
      <c r="H186" s="25">
        <v>0</v>
      </c>
      <c r="I186" s="25">
        <v>0</v>
      </c>
    </row>
    <row r="187" spans="1:9" ht="15.75" customHeight="1">
      <c r="A187" s="95"/>
      <c r="B187" s="175"/>
      <c r="C187" s="107"/>
      <c r="D187" s="110"/>
      <c r="E187" s="110"/>
      <c r="F187" s="11" t="s">
        <v>21</v>
      </c>
      <c r="G187" s="12">
        <v>0</v>
      </c>
      <c r="H187" s="12">
        <v>0</v>
      </c>
      <c r="I187" s="12">
        <v>0</v>
      </c>
    </row>
    <row r="188" spans="1:9">
      <c r="A188" s="93" t="s">
        <v>67</v>
      </c>
      <c r="B188" s="173" t="s">
        <v>68</v>
      </c>
      <c r="C188" s="105" t="s">
        <v>23</v>
      </c>
      <c r="D188" s="108">
        <v>2017</v>
      </c>
      <c r="E188" s="108">
        <v>2019</v>
      </c>
      <c r="F188" s="25" t="s">
        <v>16</v>
      </c>
      <c r="G188" s="25">
        <f t="shared" ref="G188:I188" si="48">G189+G190+G191+G192+G193</f>
        <v>3500</v>
      </c>
      <c r="H188" s="25">
        <f t="shared" si="48"/>
        <v>3555</v>
      </c>
      <c r="I188" s="25">
        <f t="shared" si="48"/>
        <v>2667.4</v>
      </c>
    </row>
    <row r="189" spans="1:9">
      <c r="A189" s="94"/>
      <c r="B189" s="174"/>
      <c r="C189" s="106"/>
      <c r="D189" s="109"/>
      <c r="E189" s="109"/>
      <c r="F189" s="25" t="s">
        <v>17</v>
      </c>
      <c r="G189" s="22">
        <v>3500</v>
      </c>
      <c r="H189" s="22">
        <v>3555</v>
      </c>
      <c r="I189" s="22">
        <f>3500-832.6</f>
        <v>2667.4</v>
      </c>
    </row>
    <row r="190" spans="1:9" ht="31.5">
      <c r="A190" s="94"/>
      <c r="B190" s="174"/>
      <c r="C190" s="106"/>
      <c r="D190" s="109"/>
      <c r="E190" s="109"/>
      <c r="F190" s="25" t="s">
        <v>18</v>
      </c>
      <c r="G190" s="25">
        <v>0</v>
      </c>
      <c r="H190" s="25">
        <v>0</v>
      </c>
      <c r="I190" s="25">
        <v>0</v>
      </c>
    </row>
    <row r="191" spans="1:9" ht="31.5">
      <c r="A191" s="94"/>
      <c r="B191" s="174"/>
      <c r="C191" s="106"/>
      <c r="D191" s="109"/>
      <c r="E191" s="109"/>
      <c r="F191" s="25" t="s">
        <v>19</v>
      </c>
      <c r="G191" s="25">
        <v>0</v>
      </c>
      <c r="H191" s="25">
        <v>0</v>
      </c>
      <c r="I191" s="25">
        <v>0</v>
      </c>
    </row>
    <row r="192" spans="1:9" ht="31.5">
      <c r="A192" s="94"/>
      <c r="B192" s="174"/>
      <c r="C192" s="106"/>
      <c r="D192" s="109"/>
      <c r="E192" s="109"/>
      <c r="F192" s="25" t="s">
        <v>20</v>
      </c>
      <c r="G192" s="25">
        <v>0</v>
      </c>
      <c r="H192" s="25">
        <v>0</v>
      </c>
      <c r="I192" s="25">
        <v>0</v>
      </c>
    </row>
    <row r="193" spans="1:9" ht="15.75" customHeight="1">
      <c r="A193" s="95"/>
      <c r="B193" s="175"/>
      <c r="C193" s="107"/>
      <c r="D193" s="110"/>
      <c r="E193" s="110"/>
      <c r="F193" s="11" t="s">
        <v>21</v>
      </c>
      <c r="G193" s="12">
        <v>0</v>
      </c>
      <c r="H193" s="12">
        <v>0</v>
      </c>
      <c r="I193" s="12">
        <v>0</v>
      </c>
    </row>
    <row r="194" spans="1:9">
      <c r="A194" s="93" t="s">
        <v>69</v>
      </c>
      <c r="B194" s="173" t="s">
        <v>70</v>
      </c>
      <c r="C194" s="105" t="s">
        <v>23</v>
      </c>
      <c r="D194" s="108">
        <v>2017</v>
      </c>
      <c r="E194" s="108">
        <v>2019</v>
      </c>
      <c r="F194" s="25" t="s">
        <v>16</v>
      </c>
      <c r="G194" s="25">
        <f t="shared" ref="G194:I194" si="49">G195+G196+G197+G198+G199</f>
        <v>0</v>
      </c>
      <c r="H194" s="25">
        <f t="shared" si="49"/>
        <v>1000</v>
      </c>
      <c r="I194" s="25">
        <f t="shared" si="49"/>
        <v>0</v>
      </c>
    </row>
    <row r="195" spans="1:9">
      <c r="A195" s="94"/>
      <c r="B195" s="174"/>
      <c r="C195" s="106"/>
      <c r="D195" s="109"/>
      <c r="E195" s="109"/>
      <c r="F195" s="25" t="s">
        <v>17</v>
      </c>
      <c r="G195" s="22">
        <v>0</v>
      </c>
      <c r="H195" s="22">
        <v>1000</v>
      </c>
      <c r="I195" s="22">
        <f>1000-1000</f>
        <v>0</v>
      </c>
    </row>
    <row r="196" spans="1:9" ht="31.5">
      <c r="A196" s="94"/>
      <c r="B196" s="174"/>
      <c r="C196" s="106"/>
      <c r="D196" s="109"/>
      <c r="E196" s="109"/>
      <c r="F196" s="25" t="s">
        <v>18</v>
      </c>
      <c r="G196" s="25">
        <v>0</v>
      </c>
      <c r="H196" s="25">
        <v>0</v>
      </c>
      <c r="I196" s="25">
        <v>0</v>
      </c>
    </row>
    <row r="197" spans="1:9" ht="31.5">
      <c r="A197" s="94"/>
      <c r="B197" s="174"/>
      <c r="C197" s="106"/>
      <c r="D197" s="109"/>
      <c r="E197" s="109"/>
      <c r="F197" s="25" t="s">
        <v>19</v>
      </c>
      <c r="G197" s="25">
        <v>0</v>
      </c>
      <c r="H197" s="25">
        <v>0</v>
      </c>
      <c r="I197" s="25">
        <v>0</v>
      </c>
    </row>
    <row r="198" spans="1:9" ht="31.5">
      <c r="A198" s="94"/>
      <c r="B198" s="174"/>
      <c r="C198" s="106"/>
      <c r="D198" s="109"/>
      <c r="E198" s="109"/>
      <c r="F198" s="25" t="s">
        <v>20</v>
      </c>
      <c r="G198" s="25">
        <v>0</v>
      </c>
      <c r="H198" s="25">
        <v>0</v>
      </c>
      <c r="I198" s="25">
        <v>0</v>
      </c>
    </row>
    <row r="199" spans="1:9" ht="15.75" customHeight="1">
      <c r="A199" s="95"/>
      <c r="B199" s="175"/>
      <c r="C199" s="107"/>
      <c r="D199" s="110"/>
      <c r="E199" s="110"/>
      <c r="F199" s="11" t="s">
        <v>21</v>
      </c>
      <c r="G199" s="12">
        <v>0</v>
      </c>
      <c r="H199" s="12">
        <v>0</v>
      </c>
      <c r="I199" s="12">
        <v>0</v>
      </c>
    </row>
    <row r="200" spans="1:9">
      <c r="A200" s="93" t="s">
        <v>71</v>
      </c>
      <c r="B200" s="173" t="s">
        <v>72</v>
      </c>
      <c r="C200" s="105" t="s">
        <v>23</v>
      </c>
      <c r="D200" s="108">
        <v>2017</v>
      </c>
      <c r="E200" s="108">
        <v>2019</v>
      </c>
      <c r="F200" s="25" t="s">
        <v>16</v>
      </c>
      <c r="G200" s="25">
        <f t="shared" ref="G200:I200" si="50">G201+G202+G203+G204+G205</f>
        <v>334</v>
      </c>
      <c r="H200" s="25">
        <f t="shared" si="50"/>
        <v>334</v>
      </c>
      <c r="I200" s="25">
        <f t="shared" si="50"/>
        <v>0</v>
      </c>
    </row>
    <row r="201" spans="1:9">
      <c r="A201" s="94"/>
      <c r="B201" s="174"/>
      <c r="C201" s="106"/>
      <c r="D201" s="109"/>
      <c r="E201" s="109"/>
      <c r="F201" s="25" t="s">
        <v>17</v>
      </c>
      <c r="G201" s="25">
        <v>334</v>
      </c>
      <c r="H201" s="25">
        <v>334</v>
      </c>
      <c r="I201" s="25">
        <v>0</v>
      </c>
    </row>
    <row r="202" spans="1:9" ht="31.5">
      <c r="A202" s="94"/>
      <c r="B202" s="174"/>
      <c r="C202" s="106"/>
      <c r="D202" s="109"/>
      <c r="E202" s="109"/>
      <c r="F202" s="25" t="s">
        <v>18</v>
      </c>
      <c r="G202" s="25">
        <v>0</v>
      </c>
      <c r="H202" s="25">
        <v>0</v>
      </c>
      <c r="I202" s="25">
        <v>0</v>
      </c>
    </row>
    <row r="203" spans="1:9" ht="31.5">
      <c r="A203" s="94"/>
      <c r="B203" s="174"/>
      <c r="C203" s="106"/>
      <c r="D203" s="109"/>
      <c r="E203" s="109"/>
      <c r="F203" s="25" t="s">
        <v>19</v>
      </c>
      <c r="G203" s="25">
        <v>0</v>
      </c>
      <c r="H203" s="25">
        <v>0</v>
      </c>
      <c r="I203" s="25">
        <v>0</v>
      </c>
    </row>
    <row r="204" spans="1:9" ht="31.5">
      <c r="A204" s="94"/>
      <c r="B204" s="174"/>
      <c r="C204" s="106"/>
      <c r="D204" s="109"/>
      <c r="E204" s="109"/>
      <c r="F204" s="25" t="s">
        <v>20</v>
      </c>
      <c r="G204" s="25">
        <v>0</v>
      </c>
      <c r="H204" s="25">
        <v>0</v>
      </c>
      <c r="I204" s="25">
        <v>0</v>
      </c>
    </row>
    <row r="205" spans="1:9" ht="15.75" customHeight="1">
      <c r="A205" s="95"/>
      <c r="B205" s="175"/>
      <c r="C205" s="107"/>
      <c r="D205" s="110"/>
      <c r="E205" s="110"/>
      <c r="F205" s="11" t="s">
        <v>21</v>
      </c>
      <c r="G205" s="12">
        <v>0</v>
      </c>
      <c r="H205" s="12">
        <v>0</v>
      </c>
      <c r="I205" s="12">
        <v>0</v>
      </c>
    </row>
    <row r="206" spans="1:9">
      <c r="A206" s="93"/>
      <c r="B206" s="102" t="s">
        <v>73</v>
      </c>
      <c r="C206" s="105" t="s">
        <v>23</v>
      </c>
      <c r="D206" s="108">
        <v>2017</v>
      </c>
      <c r="E206" s="108">
        <v>2019</v>
      </c>
      <c r="F206" s="25" t="s">
        <v>16</v>
      </c>
      <c r="G206" s="25">
        <f t="shared" ref="G206:I206" si="51">G207+G208+G209+G210+G211</f>
        <v>2522.9</v>
      </c>
      <c r="H206" s="25">
        <f t="shared" si="51"/>
        <v>0</v>
      </c>
      <c r="I206" s="25">
        <f t="shared" si="51"/>
        <v>0</v>
      </c>
    </row>
    <row r="207" spans="1:9">
      <c r="A207" s="94"/>
      <c r="B207" s="103"/>
      <c r="C207" s="106"/>
      <c r="D207" s="109"/>
      <c r="E207" s="109"/>
      <c r="F207" s="25" t="s">
        <v>17</v>
      </c>
      <c r="G207" s="25">
        <v>2522.9</v>
      </c>
      <c r="H207" s="25">
        <v>0</v>
      </c>
      <c r="I207" s="25">
        <v>0</v>
      </c>
    </row>
    <row r="208" spans="1:9" ht="31.5">
      <c r="A208" s="94"/>
      <c r="B208" s="103"/>
      <c r="C208" s="106"/>
      <c r="D208" s="109"/>
      <c r="E208" s="109"/>
      <c r="F208" s="25" t="s">
        <v>18</v>
      </c>
      <c r="G208" s="25">
        <v>0</v>
      </c>
      <c r="H208" s="25">
        <v>0</v>
      </c>
      <c r="I208" s="25">
        <v>0</v>
      </c>
    </row>
    <row r="209" spans="1:40" ht="31.5">
      <c r="A209" s="94"/>
      <c r="B209" s="103"/>
      <c r="C209" s="106"/>
      <c r="D209" s="109"/>
      <c r="E209" s="109"/>
      <c r="F209" s="25" t="s">
        <v>19</v>
      </c>
      <c r="G209" s="25">
        <v>0</v>
      </c>
      <c r="H209" s="25">
        <v>0</v>
      </c>
      <c r="I209" s="25">
        <v>0</v>
      </c>
    </row>
    <row r="210" spans="1:40" ht="31.5">
      <c r="A210" s="94"/>
      <c r="B210" s="103"/>
      <c r="C210" s="106"/>
      <c r="D210" s="109"/>
      <c r="E210" s="109"/>
      <c r="F210" s="25" t="s">
        <v>20</v>
      </c>
      <c r="G210" s="25">
        <v>0</v>
      </c>
      <c r="H210" s="25">
        <v>0</v>
      </c>
      <c r="I210" s="25">
        <v>0</v>
      </c>
    </row>
    <row r="211" spans="1:40" ht="15.75" customHeight="1">
      <c r="A211" s="95"/>
      <c r="B211" s="104"/>
      <c r="C211" s="107"/>
      <c r="D211" s="110"/>
      <c r="E211" s="110"/>
      <c r="F211" s="11" t="s">
        <v>21</v>
      </c>
      <c r="G211" s="12">
        <v>0</v>
      </c>
      <c r="H211" s="12">
        <v>0</v>
      </c>
      <c r="I211" s="12">
        <v>0</v>
      </c>
    </row>
    <row r="212" spans="1:40" s="29" customFormat="1">
      <c r="A212" s="176" t="s">
        <v>74</v>
      </c>
      <c r="B212" s="146" t="s">
        <v>75</v>
      </c>
      <c r="C212" s="123" t="s">
        <v>23</v>
      </c>
      <c r="D212" s="126">
        <v>2015</v>
      </c>
      <c r="E212" s="126">
        <v>2017</v>
      </c>
      <c r="F212" s="28" t="s">
        <v>16</v>
      </c>
      <c r="G212" s="28">
        <f t="shared" ref="G212:I212" si="52">G213+G214+G215+G216+G217</f>
        <v>10000</v>
      </c>
      <c r="H212" s="28">
        <f t="shared" si="52"/>
        <v>10000</v>
      </c>
      <c r="I212" s="28">
        <f t="shared" si="52"/>
        <v>9103.2000000000007</v>
      </c>
    </row>
    <row r="213" spans="1:40" s="20" customFormat="1">
      <c r="A213" s="176"/>
      <c r="B213" s="147"/>
      <c r="C213" s="124"/>
      <c r="D213" s="127"/>
      <c r="E213" s="127"/>
      <c r="F213" s="26" t="s">
        <v>17</v>
      </c>
      <c r="G213" s="26">
        <f t="shared" ref="G213:I213" si="53">G225+G237+G248</f>
        <v>10000</v>
      </c>
      <c r="H213" s="26">
        <f t="shared" si="53"/>
        <v>10000</v>
      </c>
      <c r="I213" s="26">
        <f t="shared" si="53"/>
        <v>9103.2000000000007</v>
      </c>
    </row>
    <row r="214" spans="1:40" s="20" customFormat="1" ht="31.5">
      <c r="A214" s="176"/>
      <c r="B214" s="147"/>
      <c r="C214" s="124"/>
      <c r="D214" s="127"/>
      <c r="E214" s="127"/>
      <c r="F214" s="26" t="s">
        <v>18</v>
      </c>
      <c r="G214" s="26">
        <v>0</v>
      </c>
      <c r="H214" s="26">
        <v>0</v>
      </c>
      <c r="I214" s="26">
        <v>0</v>
      </c>
    </row>
    <row r="215" spans="1:40" s="20" customFormat="1" ht="31.5">
      <c r="A215" s="176"/>
      <c r="B215" s="147"/>
      <c r="C215" s="124"/>
      <c r="D215" s="127"/>
      <c r="E215" s="127"/>
      <c r="F215" s="26" t="s">
        <v>19</v>
      </c>
      <c r="G215" s="26">
        <v>0</v>
      </c>
      <c r="H215" s="26">
        <v>0</v>
      </c>
      <c r="I215" s="26">
        <v>0</v>
      </c>
    </row>
    <row r="216" spans="1:40" s="20" customFormat="1" ht="47.25">
      <c r="A216" s="176"/>
      <c r="B216" s="147"/>
      <c r="C216" s="124"/>
      <c r="D216" s="127"/>
      <c r="E216" s="127"/>
      <c r="F216" s="26" t="s">
        <v>20</v>
      </c>
      <c r="G216" s="26">
        <v>0</v>
      </c>
      <c r="H216" s="26">
        <v>0</v>
      </c>
      <c r="I216" s="26">
        <v>0</v>
      </c>
    </row>
    <row r="217" spans="1:40" s="20" customFormat="1" ht="15.75" customHeight="1">
      <c r="A217" s="176"/>
      <c r="B217" s="147"/>
      <c r="C217" s="125"/>
      <c r="D217" s="128"/>
      <c r="E217" s="128"/>
      <c r="F217" s="11" t="s">
        <v>21</v>
      </c>
      <c r="G217" s="26">
        <v>0</v>
      </c>
      <c r="H217" s="26">
        <v>0</v>
      </c>
      <c r="I217" s="26">
        <v>0</v>
      </c>
    </row>
    <row r="218" spans="1:40" s="20" customFormat="1">
      <c r="A218" s="176"/>
      <c r="B218" s="147"/>
      <c r="C218" s="123" t="s">
        <v>25</v>
      </c>
      <c r="D218" s="126">
        <v>2017</v>
      </c>
      <c r="E218" s="126">
        <v>2019</v>
      </c>
      <c r="F218" s="26" t="s">
        <v>16</v>
      </c>
      <c r="G218" s="26">
        <f t="shared" ref="G218:I218" si="54">G219+G220+G221+G222+G223</f>
        <v>8496.7000000000007</v>
      </c>
      <c r="H218" s="26">
        <f t="shared" si="54"/>
        <v>8496.7000000000007</v>
      </c>
      <c r="I218" s="26">
        <f t="shared" si="54"/>
        <v>8496.7000000000007</v>
      </c>
    </row>
    <row r="219" spans="1:40" s="20" customFormat="1">
      <c r="A219" s="176"/>
      <c r="B219" s="147"/>
      <c r="C219" s="124"/>
      <c r="D219" s="127"/>
      <c r="E219" s="127"/>
      <c r="F219" s="26" t="s">
        <v>17</v>
      </c>
      <c r="G219" s="26">
        <f t="shared" ref="G219:I220" si="55">G231+G243</f>
        <v>8496.7000000000007</v>
      </c>
      <c r="H219" s="26">
        <f t="shared" si="55"/>
        <v>8496.7000000000007</v>
      </c>
      <c r="I219" s="26">
        <f>I231+I243</f>
        <v>8496.7000000000007</v>
      </c>
    </row>
    <row r="220" spans="1:40" s="20" customFormat="1" ht="31.5">
      <c r="A220" s="176"/>
      <c r="B220" s="147"/>
      <c r="C220" s="124"/>
      <c r="D220" s="127"/>
      <c r="E220" s="127"/>
      <c r="F220" s="26" t="s">
        <v>18</v>
      </c>
      <c r="G220" s="26">
        <f t="shared" si="55"/>
        <v>0</v>
      </c>
      <c r="H220" s="26">
        <f t="shared" si="55"/>
        <v>0</v>
      </c>
      <c r="I220" s="26">
        <f t="shared" si="55"/>
        <v>0</v>
      </c>
    </row>
    <row r="221" spans="1:40" s="20" customFormat="1" ht="31.5">
      <c r="A221" s="176"/>
      <c r="B221" s="147"/>
      <c r="C221" s="124"/>
      <c r="D221" s="127"/>
      <c r="E221" s="127"/>
      <c r="F221" s="26" t="s">
        <v>19</v>
      </c>
      <c r="G221" s="26">
        <v>0</v>
      </c>
      <c r="H221" s="26">
        <v>0</v>
      </c>
      <c r="I221" s="26">
        <v>0</v>
      </c>
    </row>
    <row r="222" spans="1:40" s="20" customFormat="1" ht="47.25">
      <c r="A222" s="176"/>
      <c r="B222" s="147"/>
      <c r="C222" s="124"/>
      <c r="D222" s="127"/>
      <c r="E222" s="127"/>
      <c r="F222" s="26" t="s">
        <v>20</v>
      </c>
      <c r="G222" s="26">
        <v>0</v>
      </c>
      <c r="H222" s="26">
        <v>0</v>
      </c>
      <c r="I222" s="26">
        <v>0</v>
      </c>
    </row>
    <row r="223" spans="1:40" s="20" customFormat="1" ht="110.25">
      <c r="A223" s="30"/>
      <c r="B223" s="148"/>
      <c r="C223" s="125"/>
      <c r="D223" s="128"/>
      <c r="E223" s="128"/>
      <c r="F223" s="11" t="s">
        <v>21</v>
      </c>
      <c r="G223" s="26">
        <v>0</v>
      </c>
      <c r="H223" s="26">
        <v>0</v>
      </c>
      <c r="I223" s="26">
        <v>0</v>
      </c>
    </row>
    <row r="224" spans="1:40" s="32" customFormat="1" ht="15.75" customHeight="1">
      <c r="A224" s="177" t="s">
        <v>76</v>
      </c>
      <c r="B224" s="102" t="s">
        <v>77</v>
      </c>
      <c r="C224" s="105" t="s">
        <v>23</v>
      </c>
      <c r="D224" s="108">
        <v>2017</v>
      </c>
      <c r="E224" s="108">
        <v>2019</v>
      </c>
      <c r="F224" s="25" t="s">
        <v>16</v>
      </c>
      <c r="G224" s="25">
        <f t="shared" ref="G224:I224" si="56">G225+G226+G227+G228</f>
        <v>0</v>
      </c>
      <c r="H224" s="25">
        <f t="shared" si="56"/>
        <v>0</v>
      </c>
      <c r="I224" s="25">
        <f t="shared" si="56"/>
        <v>0</v>
      </c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</row>
    <row r="225" spans="1:40" s="32" customFormat="1">
      <c r="A225" s="177"/>
      <c r="B225" s="103"/>
      <c r="C225" s="106"/>
      <c r="D225" s="109"/>
      <c r="E225" s="109"/>
      <c r="F225" s="25" t="s">
        <v>17</v>
      </c>
      <c r="G225" s="25">
        <v>0</v>
      </c>
      <c r="H225" s="25">
        <v>0</v>
      </c>
      <c r="I225" s="25">
        <v>0</v>
      </c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</row>
    <row r="226" spans="1:40" s="32" customFormat="1" ht="31.5">
      <c r="A226" s="177"/>
      <c r="B226" s="103"/>
      <c r="C226" s="106"/>
      <c r="D226" s="109"/>
      <c r="E226" s="109"/>
      <c r="F226" s="25" t="s">
        <v>18</v>
      </c>
      <c r="G226" s="25">
        <v>0</v>
      </c>
      <c r="H226" s="25">
        <v>0</v>
      </c>
      <c r="I226" s="25">
        <v>0</v>
      </c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</row>
    <row r="227" spans="1:40" s="32" customFormat="1" ht="31.5">
      <c r="A227" s="177"/>
      <c r="B227" s="103"/>
      <c r="C227" s="106"/>
      <c r="D227" s="109"/>
      <c r="E227" s="109"/>
      <c r="F227" s="25" t="s">
        <v>19</v>
      </c>
      <c r="G227" s="25">
        <v>0</v>
      </c>
      <c r="H227" s="25">
        <v>0</v>
      </c>
      <c r="I227" s="25">
        <v>0</v>
      </c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</row>
    <row r="228" spans="1:40" s="32" customFormat="1" ht="31.5">
      <c r="A228" s="177"/>
      <c r="B228" s="103"/>
      <c r="C228" s="106"/>
      <c r="D228" s="109"/>
      <c r="E228" s="109"/>
      <c r="F228" s="25" t="s">
        <v>20</v>
      </c>
      <c r="G228" s="25">
        <v>0</v>
      </c>
      <c r="H228" s="25">
        <v>0</v>
      </c>
      <c r="I228" s="25">
        <v>0</v>
      </c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s="32" customFormat="1" ht="110.25">
      <c r="A229" s="177"/>
      <c r="B229" s="103"/>
      <c r="C229" s="107"/>
      <c r="D229" s="110"/>
      <c r="E229" s="110"/>
      <c r="F229" s="11" t="s">
        <v>21</v>
      </c>
      <c r="G229" s="25">
        <v>0</v>
      </c>
      <c r="H229" s="25">
        <v>0</v>
      </c>
      <c r="I229" s="25">
        <v>0</v>
      </c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</row>
    <row r="230" spans="1:40" s="32" customFormat="1" ht="15.75" customHeight="1">
      <c r="A230" s="177"/>
      <c r="B230" s="103"/>
      <c r="C230" s="105" t="s">
        <v>25</v>
      </c>
      <c r="D230" s="108">
        <v>2017</v>
      </c>
      <c r="E230" s="108">
        <v>2019</v>
      </c>
      <c r="F230" s="25" t="s">
        <v>16</v>
      </c>
      <c r="G230" s="25">
        <f t="shared" ref="G230:I230" si="57">G231+G232+G233+G234</f>
        <v>7401.7000000000007</v>
      </c>
      <c r="H230" s="25">
        <f t="shared" si="57"/>
        <v>7401.7000000000007</v>
      </c>
      <c r="I230" s="25">
        <f t="shared" si="57"/>
        <v>7401.7000000000007</v>
      </c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</row>
    <row r="231" spans="1:40" s="32" customFormat="1">
      <c r="A231" s="177"/>
      <c r="B231" s="103"/>
      <c r="C231" s="106"/>
      <c r="D231" s="109"/>
      <c r="E231" s="109"/>
      <c r="F231" s="25" t="s">
        <v>17</v>
      </c>
      <c r="G231" s="25">
        <f t="shared" ref="G231:I231" si="58">9516.7-1095-1020</f>
        <v>7401.7000000000007</v>
      </c>
      <c r="H231" s="25">
        <f t="shared" si="58"/>
        <v>7401.7000000000007</v>
      </c>
      <c r="I231" s="25">
        <f t="shared" si="58"/>
        <v>7401.7000000000007</v>
      </c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</row>
    <row r="232" spans="1:40" s="32" customFormat="1" ht="31.5">
      <c r="A232" s="177"/>
      <c r="B232" s="103"/>
      <c r="C232" s="106"/>
      <c r="D232" s="109"/>
      <c r="E232" s="109"/>
      <c r="F232" s="25" t="s">
        <v>18</v>
      </c>
      <c r="G232" s="25">
        <v>0</v>
      </c>
      <c r="H232" s="25">
        <v>0</v>
      </c>
      <c r="I232" s="25">
        <v>0</v>
      </c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</row>
    <row r="233" spans="1:40" s="32" customFormat="1" ht="31.5">
      <c r="A233" s="177"/>
      <c r="B233" s="103"/>
      <c r="C233" s="106"/>
      <c r="D233" s="109"/>
      <c r="E233" s="109"/>
      <c r="F233" s="25" t="s">
        <v>19</v>
      </c>
      <c r="G233" s="25">
        <v>0</v>
      </c>
      <c r="H233" s="25">
        <v>0</v>
      </c>
      <c r="I233" s="25">
        <v>0</v>
      </c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</row>
    <row r="234" spans="1:40" s="32" customFormat="1" ht="31.5">
      <c r="A234" s="177"/>
      <c r="B234" s="103"/>
      <c r="C234" s="106"/>
      <c r="D234" s="109"/>
      <c r="E234" s="109"/>
      <c r="F234" s="25" t="s">
        <v>20</v>
      </c>
      <c r="G234" s="25">
        <v>0</v>
      </c>
      <c r="H234" s="25">
        <v>0</v>
      </c>
      <c r="I234" s="25">
        <v>0</v>
      </c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</row>
    <row r="235" spans="1:40" s="32" customFormat="1" ht="110.25">
      <c r="A235" s="33"/>
      <c r="B235" s="104"/>
      <c r="C235" s="107"/>
      <c r="D235" s="110"/>
      <c r="E235" s="110"/>
      <c r="F235" s="11" t="s">
        <v>21</v>
      </c>
      <c r="G235" s="25">
        <v>0</v>
      </c>
      <c r="H235" s="25">
        <v>0</v>
      </c>
      <c r="I235" s="25">
        <v>0</v>
      </c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</row>
    <row r="236" spans="1:40" ht="15.75" customHeight="1">
      <c r="A236" s="169" t="s">
        <v>78</v>
      </c>
      <c r="B236" s="102" t="s">
        <v>79</v>
      </c>
      <c r="C236" s="105" t="s">
        <v>23</v>
      </c>
      <c r="D236" s="108">
        <v>2017</v>
      </c>
      <c r="E236" s="108">
        <v>2019</v>
      </c>
      <c r="F236" s="25" t="s">
        <v>16</v>
      </c>
      <c r="G236" s="25">
        <f t="shared" ref="G236:I236" si="59">G237+G238+G239+G240</f>
        <v>0</v>
      </c>
      <c r="H236" s="25">
        <f t="shared" si="59"/>
        <v>0</v>
      </c>
      <c r="I236" s="25">
        <f t="shared" si="59"/>
        <v>0</v>
      </c>
    </row>
    <row r="237" spans="1:40">
      <c r="A237" s="169"/>
      <c r="B237" s="103"/>
      <c r="C237" s="106"/>
      <c r="D237" s="109"/>
      <c r="E237" s="109"/>
      <c r="F237" s="25" t="s">
        <v>17</v>
      </c>
      <c r="G237" s="25">
        <v>0</v>
      </c>
      <c r="H237" s="25">
        <v>0</v>
      </c>
      <c r="I237" s="25">
        <v>0</v>
      </c>
    </row>
    <row r="238" spans="1:40" ht="31.5">
      <c r="A238" s="169"/>
      <c r="B238" s="103"/>
      <c r="C238" s="106"/>
      <c r="D238" s="109"/>
      <c r="E238" s="109"/>
      <c r="F238" s="25" t="s">
        <v>18</v>
      </c>
      <c r="G238" s="25">
        <v>0</v>
      </c>
      <c r="H238" s="25">
        <v>0</v>
      </c>
      <c r="I238" s="25">
        <v>0</v>
      </c>
    </row>
    <row r="239" spans="1:40" ht="31.5">
      <c r="A239" s="169"/>
      <c r="B239" s="103"/>
      <c r="C239" s="106"/>
      <c r="D239" s="109"/>
      <c r="E239" s="109"/>
      <c r="F239" s="25" t="s">
        <v>19</v>
      </c>
      <c r="G239" s="25">
        <v>0</v>
      </c>
      <c r="H239" s="25">
        <v>0</v>
      </c>
      <c r="I239" s="25">
        <v>0</v>
      </c>
    </row>
    <row r="240" spans="1:40" ht="31.5">
      <c r="A240" s="169"/>
      <c r="B240" s="103"/>
      <c r="C240" s="106"/>
      <c r="D240" s="109"/>
      <c r="E240" s="109"/>
      <c r="F240" s="25" t="s">
        <v>20</v>
      </c>
      <c r="G240" s="25">
        <v>0</v>
      </c>
      <c r="H240" s="25">
        <v>0</v>
      </c>
      <c r="I240" s="25">
        <v>0</v>
      </c>
    </row>
    <row r="241" spans="1:9" ht="110.25">
      <c r="A241" s="169"/>
      <c r="B241" s="103"/>
      <c r="C241" s="107"/>
      <c r="D241" s="110"/>
      <c r="E241" s="110"/>
      <c r="F241" s="11" t="s">
        <v>21</v>
      </c>
      <c r="G241" s="25">
        <v>0</v>
      </c>
      <c r="H241" s="25">
        <v>0</v>
      </c>
      <c r="I241" s="25">
        <v>0</v>
      </c>
    </row>
    <row r="242" spans="1:9" ht="15.75" customHeight="1">
      <c r="A242" s="169"/>
      <c r="B242" s="103"/>
      <c r="C242" s="105" t="s">
        <v>25</v>
      </c>
      <c r="D242" s="108">
        <v>2017</v>
      </c>
      <c r="E242" s="108">
        <v>2019</v>
      </c>
      <c r="F242" s="25" t="s">
        <v>16</v>
      </c>
      <c r="G242" s="25">
        <f t="shared" ref="G242:I242" si="60">G243+G244+G245+G246</f>
        <v>1095</v>
      </c>
      <c r="H242" s="25">
        <f t="shared" si="60"/>
        <v>1095</v>
      </c>
      <c r="I242" s="25">
        <f t="shared" si="60"/>
        <v>1095</v>
      </c>
    </row>
    <row r="243" spans="1:9">
      <c r="A243" s="169"/>
      <c r="B243" s="103"/>
      <c r="C243" s="106"/>
      <c r="D243" s="109"/>
      <c r="E243" s="109"/>
      <c r="F243" s="25" t="s">
        <v>17</v>
      </c>
      <c r="G243" s="25">
        <v>1095</v>
      </c>
      <c r="H243" s="25">
        <v>1095</v>
      </c>
      <c r="I243" s="25">
        <v>1095</v>
      </c>
    </row>
    <row r="244" spans="1:9" ht="31.5">
      <c r="A244" s="169"/>
      <c r="B244" s="103"/>
      <c r="C244" s="106"/>
      <c r="D244" s="109"/>
      <c r="E244" s="109"/>
      <c r="F244" s="25" t="s">
        <v>18</v>
      </c>
      <c r="G244" s="25">
        <v>0</v>
      </c>
      <c r="H244" s="25">
        <v>0</v>
      </c>
      <c r="I244" s="25">
        <v>0</v>
      </c>
    </row>
    <row r="245" spans="1:9" ht="31.5">
      <c r="A245" s="169"/>
      <c r="B245" s="103"/>
      <c r="C245" s="106"/>
      <c r="D245" s="109"/>
      <c r="E245" s="109"/>
      <c r="F245" s="25" t="s">
        <v>19</v>
      </c>
      <c r="G245" s="25">
        <v>0</v>
      </c>
      <c r="H245" s="25">
        <v>0</v>
      </c>
      <c r="I245" s="25">
        <v>0</v>
      </c>
    </row>
    <row r="246" spans="1:9" ht="31.5">
      <c r="A246" s="169"/>
      <c r="B246" s="103"/>
      <c r="C246" s="106"/>
      <c r="D246" s="109"/>
      <c r="E246" s="109"/>
      <c r="F246" s="25" t="s">
        <v>20</v>
      </c>
      <c r="G246" s="25">
        <v>0</v>
      </c>
      <c r="H246" s="25">
        <v>0</v>
      </c>
      <c r="I246" s="25">
        <v>0</v>
      </c>
    </row>
    <row r="247" spans="1:9" ht="110.25">
      <c r="A247" s="24"/>
      <c r="B247" s="104"/>
      <c r="C247" s="107"/>
      <c r="D247" s="110"/>
      <c r="E247" s="110"/>
      <c r="F247" s="11" t="s">
        <v>21</v>
      </c>
      <c r="G247" s="25">
        <v>0</v>
      </c>
      <c r="H247" s="25">
        <v>0</v>
      </c>
      <c r="I247" s="25">
        <v>0</v>
      </c>
    </row>
    <row r="248" spans="1:9" ht="15.75" customHeight="1">
      <c r="A248" s="169" t="s">
        <v>80</v>
      </c>
      <c r="B248" s="102" t="s">
        <v>81</v>
      </c>
      <c r="C248" s="105" t="s">
        <v>23</v>
      </c>
      <c r="D248" s="108">
        <v>2017</v>
      </c>
      <c r="E248" s="108">
        <v>2019</v>
      </c>
      <c r="F248" s="25" t="s">
        <v>16</v>
      </c>
      <c r="G248" s="25">
        <f t="shared" ref="G248:I248" si="61">G249+G250+G251+G252+G253</f>
        <v>10000</v>
      </c>
      <c r="H248" s="25">
        <f t="shared" si="61"/>
        <v>10000</v>
      </c>
      <c r="I248" s="25">
        <f t="shared" si="61"/>
        <v>9103.2000000000007</v>
      </c>
    </row>
    <row r="249" spans="1:9">
      <c r="A249" s="169"/>
      <c r="B249" s="103"/>
      <c r="C249" s="106"/>
      <c r="D249" s="109"/>
      <c r="E249" s="109"/>
      <c r="F249" s="25" t="s">
        <v>17</v>
      </c>
      <c r="G249" s="25">
        <v>10000</v>
      </c>
      <c r="H249" s="25">
        <v>10000</v>
      </c>
      <c r="I249" s="25">
        <v>9103.2000000000007</v>
      </c>
    </row>
    <row r="250" spans="1:9" ht="31.5">
      <c r="A250" s="169"/>
      <c r="B250" s="103"/>
      <c r="C250" s="106"/>
      <c r="D250" s="109"/>
      <c r="E250" s="109"/>
      <c r="F250" s="25" t="s">
        <v>18</v>
      </c>
      <c r="G250" s="25">
        <v>0</v>
      </c>
      <c r="H250" s="25">
        <v>0</v>
      </c>
      <c r="I250" s="25">
        <v>0</v>
      </c>
    </row>
    <row r="251" spans="1:9" ht="31.5">
      <c r="A251" s="169"/>
      <c r="B251" s="103"/>
      <c r="C251" s="106"/>
      <c r="D251" s="109"/>
      <c r="E251" s="109"/>
      <c r="F251" s="25" t="s">
        <v>19</v>
      </c>
      <c r="G251" s="25">
        <v>0</v>
      </c>
      <c r="H251" s="25">
        <v>0</v>
      </c>
      <c r="I251" s="25">
        <v>0</v>
      </c>
    </row>
    <row r="252" spans="1:9" ht="31.5">
      <c r="A252" s="169"/>
      <c r="B252" s="103"/>
      <c r="C252" s="106"/>
      <c r="D252" s="109"/>
      <c r="E252" s="109"/>
      <c r="F252" s="25" t="s">
        <v>20</v>
      </c>
      <c r="G252" s="25">
        <v>0</v>
      </c>
      <c r="H252" s="25">
        <v>0</v>
      </c>
      <c r="I252" s="25">
        <v>0</v>
      </c>
    </row>
    <row r="253" spans="1:9" ht="15.75" customHeight="1">
      <c r="A253" s="24"/>
      <c r="B253" s="104"/>
      <c r="C253" s="107"/>
      <c r="D253" s="110"/>
      <c r="E253" s="110"/>
      <c r="F253" s="11" t="s">
        <v>21</v>
      </c>
      <c r="G253" s="12">
        <v>0</v>
      </c>
      <c r="H253" s="12">
        <v>0</v>
      </c>
      <c r="I253" s="12">
        <v>0</v>
      </c>
    </row>
    <row r="254" spans="1:9" s="20" customFormat="1">
      <c r="A254" s="117" t="s">
        <v>82</v>
      </c>
      <c r="B254" s="146" t="s">
        <v>83</v>
      </c>
      <c r="C254" s="123" t="s">
        <v>23</v>
      </c>
      <c r="D254" s="126">
        <v>2017</v>
      </c>
      <c r="E254" s="126">
        <v>2019</v>
      </c>
      <c r="F254" s="26" t="s">
        <v>16</v>
      </c>
      <c r="G254" s="25">
        <f t="shared" ref="G254:I254" si="62">G255+G256+G257+G258+G259</f>
        <v>100</v>
      </c>
      <c r="H254" s="25">
        <f t="shared" si="62"/>
        <v>552.9</v>
      </c>
      <c r="I254" s="25">
        <f t="shared" si="62"/>
        <v>629.1</v>
      </c>
    </row>
    <row r="255" spans="1:9" s="20" customFormat="1">
      <c r="A255" s="118"/>
      <c r="B255" s="147"/>
      <c r="C255" s="124"/>
      <c r="D255" s="127"/>
      <c r="E255" s="127"/>
      <c r="F255" s="26" t="s">
        <v>17</v>
      </c>
      <c r="G255" s="25">
        <f t="shared" ref="G255:I259" si="63">G267+G273</f>
        <v>100</v>
      </c>
      <c r="H255" s="25">
        <f t="shared" si="63"/>
        <v>552.9</v>
      </c>
      <c r="I255" s="25">
        <f t="shared" si="63"/>
        <v>629.1</v>
      </c>
    </row>
    <row r="256" spans="1:9" s="20" customFormat="1" ht="31.5">
      <c r="A256" s="118"/>
      <c r="B256" s="147"/>
      <c r="C256" s="124"/>
      <c r="D256" s="127"/>
      <c r="E256" s="127"/>
      <c r="F256" s="26" t="s">
        <v>18</v>
      </c>
      <c r="G256" s="25">
        <f t="shared" si="63"/>
        <v>0</v>
      </c>
      <c r="H256" s="25">
        <f t="shared" si="63"/>
        <v>0</v>
      </c>
      <c r="I256" s="25">
        <f t="shared" si="63"/>
        <v>0</v>
      </c>
    </row>
    <row r="257" spans="1:9" s="20" customFormat="1" ht="31.5">
      <c r="A257" s="118"/>
      <c r="B257" s="147"/>
      <c r="C257" s="124"/>
      <c r="D257" s="127"/>
      <c r="E257" s="127"/>
      <c r="F257" s="26" t="s">
        <v>19</v>
      </c>
      <c r="G257" s="25">
        <f t="shared" si="63"/>
        <v>0</v>
      </c>
      <c r="H257" s="25">
        <f t="shared" si="63"/>
        <v>0</v>
      </c>
      <c r="I257" s="25">
        <f t="shared" si="63"/>
        <v>0</v>
      </c>
    </row>
    <row r="258" spans="1:9" s="20" customFormat="1" ht="47.25">
      <c r="A258" s="118"/>
      <c r="B258" s="147"/>
      <c r="C258" s="124"/>
      <c r="D258" s="127"/>
      <c r="E258" s="127"/>
      <c r="F258" s="26" t="s">
        <v>20</v>
      </c>
      <c r="G258" s="25">
        <f t="shared" si="63"/>
        <v>0</v>
      </c>
      <c r="H258" s="25">
        <f t="shared" si="63"/>
        <v>0</v>
      </c>
      <c r="I258" s="25">
        <f t="shared" si="63"/>
        <v>0</v>
      </c>
    </row>
    <row r="259" spans="1:9" s="20" customFormat="1" ht="15.75" customHeight="1">
      <c r="A259" s="118"/>
      <c r="B259" s="147"/>
      <c r="C259" s="125"/>
      <c r="D259" s="128"/>
      <c r="E259" s="128"/>
      <c r="F259" s="11" t="s">
        <v>21</v>
      </c>
      <c r="G259" s="25">
        <f t="shared" si="63"/>
        <v>0</v>
      </c>
      <c r="H259" s="25">
        <f t="shared" si="63"/>
        <v>0</v>
      </c>
      <c r="I259" s="25">
        <f t="shared" si="63"/>
        <v>0</v>
      </c>
    </row>
    <row r="260" spans="1:9" s="20" customFormat="1">
      <c r="A260" s="118"/>
      <c r="B260" s="147"/>
      <c r="C260" s="123" t="s">
        <v>25</v>
      </c>
      <c r="D260" s="126">
        <v>2017</v>
      </c>
      <c r="E260" s="126">
        <v>2019</v>
      </c>
      <c r="F260" s="26" t="s">
        <v>16</v>
      </c>
      <c r="G260" s="25">
        <f t="shared" ref="G260:I260" si="64">G261+G262+G263+G264+G265</f>
        <v>1700</v>
      </c>
      <c r="H260" s="25">
        <f t="shared" si="64"/>
        <v>1700</v>
      </c>
      <c r="I260" s="25">
        <f t="shared" si="64"/>
        <v>1700</v>
      </c>
    </row>
    <row r="261" spans="1:9" s="20" customFormat="1">
      <c r="A261" s="118"/>
      <c r="B261" s="147"/>
      <c r="C261" s="124"/>
      <c r="D261" s="127"/>
      <c r="E261" s="127"/>
      <c r="F261" s="26" t="s">
        <v>17</v>
      </c>
      <c r="G261" s="25">
        <f t="shared" ref="G261:I265" si="65">G279</f>
        <v>1700</v>
      </c>
      <c r="H261" s="25">
        <f t="shared" si="65"/>
        <v>1700</v>
      </c>
      <c r="I261" s="25">
        <f t="shared" si="65"/>
        <v>1700</v>
      </c>
    </row>
    <row r="262" spans="1:9" s="20" customFormat="1" ht="31.5">
      <c r="A262" s="118"/>
      <c r="B262" s="147"/>
      <c r="C262" s="124"/>
      <c r="D262" s="127"/>
      <c r="E262" s="127"/>
      <c r="F262" s="26" t="s">
        <v>18</v>
      </c>
      <c r="G262" s="25">
        <f t="shared" si="65"/>
        <v>0</v>
      </c>
      <c r="H262" s="25">
        <f t="shared" si="65"/>
        <v>0</v>
      </c>
      <c r="I262" s="25">
        <f t="shared" si="65"/>
        <v>0</v>
      </c>
    </row>
    <row r="263" spans="1:9" s="20" customFormat="1" ht="31.5">
      <c r="A263" s="118"/>
      <c r="B263" s="147"/>
      <c r="C263" s="124"/>
      <c r="D263" s="127"/>
      <c r="E263" s="127"/>
      <c r="F263" s="26" t="s">
        <v>19</v>
      </c>
      <c r="G263" s="25">
        <f t="shared" si="65"/>
        <v>0</v>
      </c>
      <c r="H263" s="25">
        <f t="shared" si="65"/>
        <v>0</v>
      </c>
      <c r="I263" s="25">
        <f t="shared" si="65"/>
        <v>0</v>
      </c>
    </row>
    <row r="264" spans="1:9" s="20" customFormat="1" ht="47.25">
      <c r="A264" s="119"/>
      <c r="B264" s="147"/>
      <c r="C264" s="124"/>
      <c r="D264" s="127"/>
      <c r="E264" s="127"/>
      <c r="F264" s="26" t="s">
        <v>20</v>
      </c>
      <c r="G264" s="25">
        <f t="shared" si="65"/>
        <v>0</v>
      </c>
      <c r="H264" s="25">
        <f t="shared" si="65"/>
        <v>0</v>
      </c>
      <c r="I264" s="25">
        <f t="shared" si="65"/>
        <v>0</v>
      </c>
    </row>
    <row r="265" spans="1:9" s="20" customFormat="1" ht="15.75" customHeight="1">
      <c r="A265" s="34"/>
      <c r="B265" s="148"/>
      <c r="C265" s="125"/>
      <c r="D265" s="128"/>
      <c r="E265" s="128"/>
      <c r="F265" s="11" t="s">
        <v>21</v>
      </c>
      <c r="G265" s="25">
        <f t="shared" si="65"/>
        <v>0</v>
      </c>
      <c r="H265" s="25">
        <f t="shared" si="65"/>
        <v>0</v>
      </c>
      <c r="I265" s="25">
        <f t="shared" si="65"/>
        <v>0</v>
      </c>
    </row>
    <row r="266" spans="1:9">
      <c r="A266" s="169" t="s">
        <v>84</v>
      </c>
      <c r="B266" s="102" t="s">
        <v>85</v>
      </c>
      <c r="C266" s="105" t="s">
        <v>23</v>
      </c>
      <c r="D266" s="108">
        <v>2017</v>
      </c>
      <c r="E266" s="108">
        <v>2019</v>
      </c>
      <c r="F266" s="25" t="s">
        <v>16</v>
      </c>
      <c r="G266" s="25">
        <f t="shared" ref="G266:I266" si="66">G267+G268+G269+G270+G271</f>
        <v>0</v>
      </c>
      <c r="H266" s="25">
        <f t="shared" si="66"/>
        <v>0</v>
      </c>
      <c r="I266" s="25">
        <f t="shared" si="66"/>
        <v>0</v>
      </c>
    </row>
    <row r="267" spans="1:9">
      <c r="A267" s="169"/>
      <c r="B267" s="103"/>
      <c r="C267" s="106"/>
      <c r="D267" s="109"/>
      <c r="E267" s="109"/>
      <c r="F267" s="25" t="s">
        <v>17</v>
      </c>
      <c r="G267" s="22">
        <v>0</v>
      </c>
      <c r="H267" s="22">
        <v>0</v>
      </c>
      <c r="I267" s="22">
        <v>0</v>
      </c>
    </row>
    <row r="268" spans="1:9" ht="31.5">
      <c r="A268" s="169"/>
      <c r="B268" s="103"/>
      <c r="C268" s="106"/>
      <c r="D268" s="109"/>
      <c r="E268" s="109"/>
      <c r="F268" s="25" t="s">
        <v>18</v>
      </c>
      <c r="G268" s="25">
        <v>0</v>
      </c>
      <c r="H268" s="25">
        <v>0</v>
      </c>
      <c r="I268" s="25">
        <v>0</v>
      </c>
    </row>
    <row r="269" spans="1:9" ht="31.5">
      <c r="A269" s="169"/>
      <c r="B269" s="103"/>
      <c r="C269" s="106"/>
      <c r="D269" s="109"/>
      <c r="E269" s="109"/>
      <c r="F269" s="25" t="s">
        <v>19</v>
      </c>
      <c r="G269" s="25">
        <v>0</v>
      </c>
      <c r="H269" s="25">
        <v>0</v>
      </c>
      <c r="I269" s="25">
        <v>0</v>
      </c>
    </row>
    <row r="270" spans="1:9" ht="31.5">
      <c r="A270" s="169"/>
      <c r="B270" s="103"/>
      <c r="C270" s="106"/>
      <c r="D270" s="109"/>
      <c r="E270" s="109"/>
      <c r="F270" s="25" t="s">
        <v>20</v>
      </c>
      <c r="G270" s="25">
        <v>0</v>
      </c>
      <c r="H270" s="25">
        <v>0</v>
      </c>
      <c r="I270" s="25">
        <v>0</v>
      </c>
    </row>
    <row r="271" spans="1:9" ht="15.75" customHeight="1">
      <c r="A271" s="35"/>
      <c r="B271" s="104"/>
      <c r="C271" s="107"/>
      <c r="D271" s="110"/>
      <c r="E271" s="110"/>
      <c r="F271" s="11" t="s">
        <v>21</v>
      </c>
      <c r="G271" s="12">
        <v>0</v>
      </c>
      <c r="H271" s="12">
        <v>0</v>
      </c>
      <c r="I271" s="12">
        <v>0</v>
      </c>
    </row>
    <row r="272" spans="1:9">
      <c r="A272" s="93" t="s">
        <v>86</v>
      </c>
      <c r="B272" s="102" t="s">
        <v>87</v>
      </c>
      <c r="C272" s="105" t="s">
        <v>23</v>
      </c>
      <c r="D272" s="108">
        <v>2017</v>
      </c>
      <c r="E272" s="108">
        <v>2019</v>
      </c>
      <c r="F272" s="25" t="s">
        <v>16</v>
      </c>
      <c r="G272" s="25">
        <f t="shared" ref="G272:I272" si="67">G273+G274+G275+G276+G277</f>
        <v>100</v>
      </c>
      <c r="H272" s="25">
        <f t="shared" si="67"/>
        <v>552.9</v>
      </c>
      <c r="I272" s="25">
        <f t="shared" si="67"/>
        <v>629.1</v>
      </c>
    </row>
    <row r="273" spans="1:9">
      <c r="A273" s="94"/>
      <c r="B273" s="103"/>
      <c r="C273" s="106"/>
      <c r="D273" s="109"/>
      <c r="E273" s="109"/>
      <c r="F273" s="25" t="s">
        <v>17</v>
      </c>
      <c r="G273" s="36">
        <v>100</v>
      </c>
      <c r="H273" s="36">
        <v>552.9</v>
      </c>
      <c r="I273" s="36">
        <v>629.1</v>
      </c>
    </row>
    <row r="274" spans="1:9" ht="31.5">
      <c r="A274" s="94"/>
      <c r="B274" s="103"/>
      <c r="C274" s="106"/>
      <c r="D274" s="109"/>
      <c r="E274" s="109"/>
      <c r="F274" s="25" t="s">
        <v>18</v>
      </c>
      <c r="G274" s="25">
        <v>0</v>
      </c>
      <c r="H274" s="25">
        <v>0</v>
      </c>
      <c r="I274" s="25">
        <v>0</v>
      </c>
    </row>
    <row r="275" spans="1:9" ht="31.5">
      <c r="A275" s="94"/>
      <c r="B275" s="103"/>
      <c r="C275" s="106"/>
      <c r="D275" s="109"/>
      <c r="E275" s="109"/>
      <c r="F275" s="25" t="s">
        <v>19</v>
      </c>
      <c r="G275" s="25">
        <v>0</v>
      </c>
      <c r="H275" s="25">
        <v>0</v>
      </c>
      <c r="I275" s="25">
        <v>0</v>
      </c>
    </row>
    <row r="276" spans="1:9" ht="31.5">
      <c r="A276" s="94"/>
      <c r="B276" s="103"/>
      <c r="C276" s="106"/>
      <c r="D276" s="109"/>
      <c r="E276" s="109"/>
      <c r="F276" s="25" t="s">
        <v>20</v>
      </c>
      <c r="G276" s="25">
        <v>0</v>
      </c>
      <c r="H276" s="25">
        <v>0</v>
      </c>
      <c r="I276" s="25">
        <v>0</v>
      </c>
    </row>
    <row r="277" spans="1:9" ht="15.75" customHeight="1">
      <c r="A277" s="94"/>
      <c r="B277" s="103"/>
      <c r="C277" s="107"/>
      <c r="D277" s="110"/>
      <c r="E277" s="110"/>
      <c r="F277" s="11" t="s">
        <v>21</v>
      </c>
      <c r="G277" s="12">
        <v>0</v>
      </c>
      <c r="H277" s="12">
        <v>0</v>
      </c>
      <c r="I277" s="12">
        <v>0</v>
      </c>
    </row>
    <row r="278" spans="1:9">
      <c r="A278" s="94"/>
      <c r="B278" s="103"/>
      <c r="C278" s="105" t="s">
        <v>25</v>
      </c>
      <c r="D278" s="108">
        <v>2015</v>
      </c>
      <c r="E278" s="108">
        <v>2017</v>
      </c>
      <c r="F278" s="25" t="s">
        <v>16</v>
      </c>
      <c r="G278" s="25">
        <f t="shared" ref="G278:I278" si="68">G279+G280+G281+G282+G283</f>
        <v>1700</v>
      </c>
      <c r="H278" s="25">
        <f t="shared" si="68"/>
        <v>1700</v>
      </c>
      <c r="I278" s="25">
        <f t="shared" si="68"/>
        <v>1700</v>
      </c>
    </row>
    <row r="279" spans="1:9">
      <c r="A279" s="94"/>
      <c r="B279" s="103"/>
      <c r="C279" s="106"/>
      <c r="D279" s="109"/>
      <c r="E279" s="109"/>
      <c r="F279" s="25" t="s">
        <v>17</v>
      </c>
      <c r="G279" s="22">
        <v>1700</v>
      </c>
      <c r="H279" s="22">
        <v>1700</v>
      </c>
      <c r="I279" s="22">
        <v>1700</v>
      </c>
    </row>
    <row r="280" spans="1:9" ht="31.5">
      <c r="A280" s="94"/>
      <c r="B280" s="103"/>
      <c r="C280" s="106"/>
      <c r="D280" s="109"/>
      <c r="E280" s="109"/>
      <c r="F280" s="25" t="s">
        <v>18</v>
      </c>
      <c r="G280" s="25">
        <v>0</v>
      </c>
      <c r="H280" s="25">
        <v>0</v>
      </c>
      <c r="I280" s="25">
        <v>0</v>
      </c>
    </row>
    <row r="281" spans="1:9" ht="31.5">
      <c r="A281" s="94"/>
      <c r="B281" s="103"/>
      <c r="C281" s="106"/>
      <c r="D281" s="109"/>
      <c r="E281" s="109"/>
      <c r="F281" s="25" t="s">
        <v>19</v>
      </c>
      <c r="G281" s="25">
        <v>0</v>
      </c>
      <c r="H281" s="25">
        <v>0</v>
      </c>
      <c r="I281" s="25">
        <v>0</v>
      </c>
    </row>
    <row r="282" spans="1:9" ht="31.5">
      <c r="A282" s="95"/>
      <c r="B282" s="103"/>
      <c r="C282" s="106"/>
      <c r="D282" s="109"/>
      <c r="E282" s="109"/>
      <c r="F282" s="25" t="s">
        <v>20</v>
      </c>
      <c r="G282" s="25">
        <v>0</v>
      </c>
      <c r="H282" s="25">
        <v>0</v>
      </c>
      <c r="I282" s="25">
        <v>0</v>
      </c>
    </row>
    <row r="283" spans="1:9" ht="15.75" customHeight="1">
      <c r="A283" s="23"/>
      <c r="B283" s="104"/>
      <c r="C283" s="107"/>
      <c r="D283" s="110"/>
      <c r="E283" s="110"/>
      <c r="F283" s="11" t="s">
        <v>21</v>
      </c>
      <c r="G283" s="12">
        <v>0</v>
      </c>
      <c r="H283" s="12">
        <v>0</v>
      </c>
      <c r="I283" s="12">
        <v>0</v>
      </c>
    </row>
    <row r="284" spans="1:9">
      <c r="A284" s="93" t="s">
        <v>88</v>
      </c>
      <c r="B284" s="146" t="s">
        <v>89</v>
      </c>
      <c r="C284" s="105"/>
      <c r="D284" s="108">
        <v>2015</v>
      </c>
      <c r="E284" s="108">
        <v>2015</v>
      </c>
      <c r="F284" s="25" t="s">
        <v>16</v>
      </c>
      <c r="G284" s="26">
        <f t="shared" ref="G284:I284" si="69">G285+G286+G287+G288+G289</f>
        <v>553359.29999999993</v>
      </c>
      <c r="H284" s="26">
        <f t="shared" si="69"/>
        <v>530867.10000000009</v>
      </c>
      <c r="I284" s="26">
        <f t="shared" si="69"/>
        <v>634818.79999999993</v>
      </c>
    </row>
    <row r="285" spans="1:9">
      <c r="A285" s="94"/>
      <c r="B285" s="147"/>
      <c r="C285" s="106"/>
      <c r="D285" s="109"/>
      <c r="E285" s="109"/>
      <c r="F285" s="25" t="s">
        <v>17</v>
      </c>
      <c r="G285" s="15">
        <f t="shared" ref="G285:I289" si="70">G291+G297+G303+G309+G321+G327+G333+K315+G345+G339+G357</f>
        <v>553359.29999999993</v>
      </c>
      <c r="H285" s="15">
        <f t="shared" si="70"/>
        <v>524747.30000000005</v>
      </c>
      <c r="I285" s="15">
        <f t="shared" si="70"/>
        <v>633630.79999999993</v>
      </c>
    </row>
    <row r="286" spans="1:9" ht="31.5">
      <c r="A286" s="94"/>
      <c r="B286" s="147"/>
      <c r="C286" s="106"/>
      <c r="D286" s="109"/>
      <c r="E286" s="109"/>
      <c r="F286" s="25" t="s">
        <v>18</v>
      </c>
      <c r="G286" s="15">
        <f t="shared" si="70"/>
        <v>0</v>
      </c>
      <c r="H286" s="15">
        <f t="shared" si="70"/>
        <v>6119.8</v>
      </c>
      <c r="I286" s="15">
        <f t="shared" si="70"/>
        <v>1188</v>
      </c>
    </row>
    <row r="287" spans="1:9" ht="31.5">
      <c r="A287" s="94"/>
      <c r="B287" s="147"/>
      <c r="C287" s="106"/>
      <c r="D287" s="109"/>
      <c r="E287" s="109"/>
      <c r="F287" s="25" t="s">
        <v>19</v>
      </c>
      <c r="G287" s="15">
        <f t="shared" si="70"/>
        <v>0</v>
      </c>
      <c r="H287" s="15">
        <f t="shared" si="70"/>
        <v>0</v>
      </c>
      <c r="I287" s="15">
        <f t="shared" si="70"/>
        <v>0</v>
      </c>
    </row>
    <row r="288" spans="1:9" ht="31.5">
      <c r="A288" s="94"/>
      <c r="B288" s="147"/>
      <c r="C288" s="106"/>
      <c r="D288" s="109"/>
      <c r="E288" s="109"/>
      <c r="F288" s="25" t="s">
        <v>20</v>
      </c>
      <c r="G288" s="15">
        <f t="shared" si="70"/>
        <v>0</v>
      </c>
      <c r="H288" s="15">
        <f t="shared" si="70"/>
        <v>0</v>
      </c>
      <c r="I288" s="15">
        <f t="shared" si="70"/>
        <v>0</v>
      </c>
    </row>
    <row r="289" spans="1:9" ht="15.75" customHeight="1">
      <c r="A289" s="95"/>
      <c r="B289" s="148"/>
      <c r="C289" s="107"/>
      <c r="D289" s="110"/>
      <c r="E289" s="110"/>
      <c r="F289" s="11" t="s">
        <v>21</v>
      </c>
      <c r="G289" s="15">
        <f t="shared" si="70"/>
        <v>0</v>
      </c>
      <c r="H289" s="15">
        <f t="shared" si="70"/>
        <v>0</v>
      </c>
      <c r="I289" s="15">
        <f t="shared" si="70"/>
        <v>0</v>
      </c>
    </row>
    <row r="290" spans="1:9">
      <c r="A290" s="93" t="s">
        <v>90</v>
      </c>
      <c r="B290" s="102" t="s">
        <v>91</v>
      </c>
      <c r="C290" s="105" t="s">
        <v>23</v>
      </c>
      <c r="D290" s="108">
        <v>2015</v>
      </c>
      <c r="E290" s="108">
        <v>2017</v>
      </c>
      <c r="F290" s="25" t="s">
        <v>16</v>
      </c>
      <c r="G290" s="25">
        <f t="shared" ref="G290:I290" si="71">G291+G292+G293+G294</f>
        <v>0</v>
      </c>
      <c r="H290" s="25">
        <f t="shared" si="71"/>
        <v>0</v>
      </c>
      <c r="I290" s="25">
        <f t="shared" si="71"/>
        <v>0</v>
      </c>
    </row>
    <row r="291" spans="1:9">
      <c r="A291" s="94"/>
      <c r="B291" s="103"/>
      <c r="C291" s="106"/>
      <c r="D291" s="109"/>
      <c r="E291" s="109"/>
      <c r="F291" s="25" t="s">
        <v>17</v>
      </c>
      <c r="G291" s="22">
        <v>0</v>
      </c>
      <c r="H291" s="22">
        <v>0</v>
      </c>
      <c r="I291" s="22">
        <v>0</v>
      </c>
    </row>
    <row r="292" spans="1:9" ht="31.5">
      <c r="A292" s="94"/>
      <c r="B292" s="103"/>
      <c r="C292" s="106"/>
      <c r="D292" s="109"/>
      <c r="E292" s="109"/>
      <c r="F292" s="25" t="s">
        <v>18</v>
      </c>
      <c r="G292" s="25">
        <v>0</v>
      </c>
      <c r="H292" s="25">
        <v>0</v>
      </c>
      <c r="I292" s="25">
        <v>0</v>
      </c>
    </row>
    <row r="293" spans="1:9" ht="31.5">
      <c r="A293" s="94"/>
      <c r="B293" s="103"/>
      <c r="C293" s="106"/>
      <c r="D293" s="109"/>
      <c r="E293" s="109"/>
      <c r="F293" s="25" t="s">
        <v>19</v>
      </c>
      <c r="G293" s="25">
        <v>0</v>
      </c>
      <c r="H293" s="25">
        <v>0</v>
      </c>
      <c r="I293" s="25">
        <v>0</v>
      </c>
    </row>
    <row r="294" spans="1:9" ht="31.5">
      <c r="A294" s="94"/>
      <c r="B294" s="103"/>
      <c r="C294" s="106"/>
      <c r="D294" s="109"/>
      <c r="E294" s="109"/>
      <c r="F294" s="25" t="s">
        <v>20</v>
      </c>
      <c r="G294" s="25">
        <v>0</v>
      </c>
      <c r="H294" s="25">
        <v>0</v>
      </c>
      <c r="I294" s="25">
        <v>0</v>
      </c>
    </row>
    <row r="295" spans="1:9" ht="15.75" customHeight="1">
      <c r="A295" s="95"/>
      <c r="B295" s="104"/>
      <c r="C295" s="107"/>
      <c r="D295" s="110"/>
      <c r="E295" s="110"/>
      <c r="F295" s="11" t="s">
        <v>21</v>
      </c>
      <c r="G295" s="37">
        <v>0</v>
      </c>
      <c r="H295" s="37">
        <v>0</v>
      </c>
      <c r="I295" s="12">
        <v>0</v>
      </c>
    </row>
    <row r="296" spans="1:9">
      <c r="A296" s="93" t="s">
        <v>92</v>
      </c>
      <c r="B296" s="102" t="s">
        <v>93</v>
      </c>
      <c r="C296" s="105" t="s">
        <v>23</v>
      </c>
      <c r="D296" s="129">
        <v>2017</v>
      </c>
      <c r="E296" s="129">
        <v>2019</v>
      </c>
      <c r="F296" s="25" t="s">
        <v>16</v>
      </c>
      <c r="G296" s="25">
        <f t="shared" ref="G296:I296" si="72">G297+G298+G299+G300</f>
        <v>0</v>
      </c>
      <c r="H296" s="25">
        <f t="shared" si="72"/>
        <v>0</v>
      </c>
      <c r="I296" s="25">
        <f t="shared" si="72"/>
        <v>0</v>
      </c>
    </row>
    <row r="297" spans="1:9">
      <c r="A297" s="94"/>
      <c r="B297" s="103"/>
      <c r="C297" s="106"/>
      <c r="D297" s="130"/>
      <c r="E297" s="130"/>
      <c r="F297" s="25" t="s">
        <v>17</v>
      </c>
      <c r="G297" s="22">
        <v>0</v>
      </c>
      <c r="H297" s="22">
        <v>0</v>
      </c>
      <c r="I297" s="22">
        <v>0</v>
      </c>
    </row>
    <row r="298" spans="1:9" ht="31.5">
      <c r="A298" s="94"/>
      <c r="B298" s="103"/>
      <c r="C298" s="106"/>
      <c r="D298" s="130"/>
      <c r="E298" s="130"/>
      <c r="F298" s="25" t="s">
        <v>18</v>
      </c>
      <c r="G298" s="38">
        <v>0</v>
      </c>
      <c r="H298" s="38">
        <v>0</v>
      </c>
      <c r="I298" s="22">
        <v>0</v>
      </c>
    </row>
    <row r="299" spans="1:9" ht="31.5">
      <c r="A299" s="94"/>
      <c r="B299" s="103"/>
      <c r="C299" s="106"/>
      <c r="D299" s="130"/>
      <c r="E299" s="130"/>
      <c r="F299" s="25" t="s">
        <v>19</v>
      </c>
      <c r="G299" s="25">
        <v>0</v>
      </c>
      <c r="H299" s="25">
        <v>0</v>
      </c>
      <c r="I299" s="25">
        <v>0</v>
      </c>
    </row>
    <row r="300" spans="1:9" ht="31.5">
      <c r="A300" s="94"/>
      <c r="B300" s="103"/>
      <c r="C300" s="106"/>
      <c r="D300" s="130"/>
      <c r="E300" s="130"/>
      <c r="F300" s="25" t="s">
        <v>20</v>
      </c>
      <c r="G300" s="25">
        <v>0</v>
      </c>
      <c r="H300" s="25">
        <v>0</v>
      </c>
      <c r="I300" s="25">
        <v>0</v>
      </c>
    </row>
    <row r="301" spans="1:9" ht="15.75" customHeight="1">
      <c r="A301" s="95"/>
      <c r="B301" s="104"/>
      <c r="C301" s="107"/>
      <c r="D301" s="131"/>
      <c r="E301" s="131"/>
      <c r="F301" s="11" t="s">
        <v>21</v>
      </c>
      <c r="G301" s="25">
        <v>0</v>
      </c>
      <c r="H301" s="25">
        <v>0</v>
      </c>
      <c r="I301" s="25">
        <v>0</v>
      </c>
    </row>
    <row r="302" spans="1:9">
      <c r="A302" s="93" t="s">
        <v>94</v>
      </c>
      <c r="B302" s="102" t="s">
        <v>95</v>
      </c>
      <c r="C302" s="105" t="s">
        <v>23</v>
      </c>
      <c r="D302" s="129">
        <v>2017</v>
      </c>
      <c r="E302" s="129">
        <v>2019</v>
      </c>
      <c r="F302" s="25" t="s">
        <v>16</v>
      </c>
      <c r="G302" s="25">
        <f t="shared" ref="G302:I302" si="73">G303+G304+G305+G306+G307</f>
        <v>0</v>
      </c>
      <c r="H302" s="25">
        <f t="shared" si="73"/>
        <v>16913.5</v>
      </c>
      <c r="I302" s="25">
        <f t="shared" si="73"/>
        <v>42872</v>
      </c>
    </row>
    <row r="303" spans="1:9">
      <c r="A303" s="94"/>
      <c r="B303" s="103"/>
      <c r="C303" s="106"/>
      <c r="D303" s="130"/>
      <c r="E303" s="130"/>
      <c r="F303" s="25" t="s">
        <v>17</v>
      </c>
      <c r="G303" s="12">
        <v>0</v>
      </c>
      <c r="H303" s="12">
        <v>16913.5</v>
      </c>
      <c r="I303" s="12">
        <f>16913.5+25958.5</f>
        <v>42872</v>
      </c>
    </row>
    <row r="304" spans="1:9" ht="31.5">
      <c r="A304" s="94"/>
      <c r="B304" s="103"/>
      <c r="C304" s="106"/>
      <c r="D304" s="130"/>
      <c r="E304" s="130"/>
      <c r="F304" s="25" t="s">
        <v>18</v>
      </c>
      <c r="G304" s="25">
        <v>0</v>
      </c>
      <c r="H304" s="25">
        <v>0</v>
      </c>
      <c r="I304" s="25">
        <v>0</v>
      </c>
    </row>
    <row r="305" spans="1:9" ht="31.5">
      <c r="A305" s="94"/>
      <c r="B305" s="103"/>
      <c r="C305" s="106"/>
      <c r="D305" s="130"/>
      <c r="E305" s="130"/>
      <c r="F305" s="25" t="s">
        <v>19</v>
      </c>
      <c r="G305" s="25">
        <v>0</v>
      </c>
      <c r="H305" s="25">
        <v>0</v>
      </c>
      <c r="I305" s="25">
        <v>0</v>
      </c>
    </row>
    <row r="306" spans="1:9" ht="31.5">
      <c r="A306" s="94"/>
      <c r="B306" s="103"/>
      <c r="C306" s="106"/>
      <c r="D306" s="130"/>
      <c r="E306" s="130"/>
      <c r="F306" s="25" t="s">
        <v>20</v>
      </c>
      <c r="G306" s="25">
        <v>0</v>
      </c>
      <c r="H306" s="25">
        <v>0</v>
      </c>
      <c r="I306" s="25">
        <v>0</v>
      </c>
    </row>
    <row r="307" spans="1:9" ht="15.75" customHeight="1">
      <c r="A307" s="95"/>
      <c r="B307" s="104"/>
      <c r="C307" s="107"/>
      <c r="D307" s="131"/>
      <c r="E307" s="131"/>
      <c r="F307" s="11" t="s">
        <v>21</v>
      </c>
      <c r="G307" s="12">
        <v>0</v>
      </c>
      <c r="H307" s="12">
        <v>0</v>
      </c>
      <c r="I307" s="12">
        <v>0</v>
      </c>
    </row>
    <row r="308" spans="1:9">
      <c r="A308" s="134" t="s">
        <v>96</v>
      </c>
      <c r="B308" s="137" t="s">
        <v>97</v>
      </c>
      <c r="C308" s="140" t="s">
        <v>23</v>
      </c>
      <c r="D308" s="143">
        <v>2017</v>
      </c>
      <c r="E308" s="143">
        <v>2019</v>
      </c>
      <c r="F308" s="39" t="s">
        <v>16</v>
      </c>
      <c r="G308" s="39">
        <f t="shared" ref="G308:I308" si="74">G309+G310+G311+G312</f>
        <v>0</v>
      </c>
      <c r="H308" s="39">
        <f t="shared" si="74"/>
        <v>6429.8</v>
      </c>
      <c r="I308" s="39">
        <f t="shared" si="74"/>
        <v>1188</v>
      </c>
    </row>
    <row r="309" spans="1:9">
      <c r="A309" s="135"/>
      <c r="B309" s="138"/>
      <c r="C309" s="141"/>
      <c r="D309" s="144"/>
      <c r="E309" s="144"/>
      <c r="F309" s="39" t="s">
        <v>17</v>
      </c>
      <c r="G309" s="39">
        <v>0</v>
      </c>
      <c r="H309" s="39">
        <v>310</v>
      </c>
      <c r="I309" s="39">
        <v>0</v>
      </c>
    </row>
    <row r="310" spans="1:9" ht="31.5">
      <c r="A310" s="135"/>
      <c r="B310" s="138"/>
      <c r="C310" s="141"/>
      <c r="D310" s="144"/>
      <c r="E310" s="144"/>
      <c r="F310" s="39" t="s">
        <v>18</v>
      </c>
      <c r="G310" s="39">
        <v>0</v>
      </c>
      <c r="H310" s="39">
        <v>6119.8</v>
      </c>
      <c r="I310" s="39">
        <v>1188</v>
      </c>
    </row>
    <row r="311" spans="1:9" ht="31.5">
      <c r="A311" s="135"/>
      <c r="B311" s="138"/>
      <c r="C311" s="141"/>
      <c r="D311" s="144"/>
      <c r="E311" s="144"/>
      <c r="F311" s="39" t="s">
        <v>19</v>
      </c>
      <c r="G311" s="39">
        <v>0</v>
      </c>
      <c r="H311" s="39">
        <v>0</v>
      </c>
      <c r="I311" s="39">
        <v>0</v>
      </c>
    </row>
    <row r="312" spans="1:9" ht="31.5">
      <c r="A312" s="135"/>
      <c r="B312" s="138"/>
      <c r="C312" s="141"/>
      <c r="D312" s="144"/>
      <c r="E312" s="144"/>
      <c r="F312" s="39" t="s">
        <v>20</v>
      </c>
      <c r="G312" s="39">
        <v>0</v>
      </c>
      <c r="H312" s="39">
        <v>0</v>
      </c>
      <c r="I312" s="39">
        <v>0</v>
      </c>
    </row>
    <row r="313" spans="1:9" ht="15.75" customHeight="1">
      <c r="A313" s="135"/>
      <c r="B313" s="138"/>
      <c r="C313" s="142"/>
      <c r="D313" s="145"/>
      <c r="E313" s="145"/>
      <c r="F313" s="40" t="s">
        <v>21</v>
      </c>
      <c r="G313" s="41">
        <v>0</v>
      </c>
      <c r="H313" s="41">
        <v>0</v>
      </c>
      <c r="I313" s="41">
        <v>0</v>
      </c>
    </row>
    <row r="314" spans="1:9">
      <c r="A314" s="135"/>
      <c r="B314" s="138"/>
      <c r="C314" s="140" t="s">
        <v>25</v>
      </c>
      <c r="D314" s="143">
        <v>2017</v>
      </c>
      <c r="E314" s="143">
        <v>2019</v>
      </c>
      <c r="F314" s="39" t="s">
        <v>16</v>
      </c>
      <c r="G314" s="39">
        <f t="shared" ref="G314:I314" si="75">G315+G316+G317+G318</f>
        <v>0</v>
      </c>
      <c r="H314" s="39">
        <f t="shared" si="75"/>
        <v>0</v>
      </c>
      <c r="I314" s="39">
        <f t="shared" si="75"/>
        <v>0</v>
      </c>
    </row>
    <row r="315" spans="1:9">
      <c r="A315" s="135"/>
      <c r="B315" s="138"/>
      <c r="C315" s="141"/>
      <c r="D315" s="144"/>
      <c r="E315" s="144"/>
      <c r="F315" s="39" t="s">
        <v>17</v>
      </c>
      <c r="G315" s="39">
        <v>0</v>
      </c>
      <c r="H315" s="39">
        <v>0</v>
      </c>
      <c r="I315" s="39">
        <v>0</v>
      </c>
    </row>
    <row r="316" spans="1:9" ht="31.5">
      <c r="A316" s="135"/>
      <c r="B316" s="138"/>
      <c r="C316" s="141"/>
      <c r="D316" s="144"/>
      <c r="E316" s="144"/>
      <c r="F316" s="39" t="s">
        <v>18</v>
      </c>
      <c r="G316" s="39">
        <v>0</v>
      </c>
      <c r="H316" s="39">
        <v>0</v>
      </c>
      <c r="I316" s="39">
        <v>0</v>
      </c>
    </row>
    <row r="317" spans="1:9" ht="31.5">
      <c r="A317" s="135"/>
      <c r="B317" s="138"/>
      <c r="C317" s="141"/>
      <c r="D317" s="144"/>
      <c r="E317" s="144"/>
      <c r="F317" s="39" t="s">
        <v>19</v>
      </c>
      <c r="G317" s="39">
        <v>0</v>
      </c>
      <c r="H317" s="39">
        <v>0</v>
      </c>
      <c r="I317" s="39">
        <v>0</v>
      </c>
    </row>
    <row r="318" spans="1:9" ht="31.5">
      <c r="A318" s="135"/>
      <c r="B318" s="138"/>
      <c r="C318" s="141"/>
      <c r="D318" s="144"/>
      <c r="E318" s="144"/>
      <c r="F318" s="39" t="s">
        <v>20</v>
      </c>
      <c r="G318" s="39">
        <v>0</v>
      </c>
      <c r="H318" s="39">
        <v>0</v>
      </c>
      <c r="I318" s="39">
        <v>0</v>
      </c>
    </row>
    <row r="319" spans="1:9" ht="15.75" customHeight="1">
      <c r="A319" s="136"/>
      <c r="B319" s="139"/>
      <c r="C319" s="142"/>
      <c r="D319" s="145"/>
      <c r="E319" s="145"/>
      <c r="F319" s="40" t="s">
        <v>21</v>
      </c>
      <c r="G319" s="39">
        <v>0</v>
      </c>
      <c r="H319" s="39">
        <v>0</v>
      </c>
      <c r="I319" s="39">
        <v>0</v>
      </c>
    </row>
    <row r="320" spans="1:9">
      <c r="A320" s="93" t="s">
        <v>98</v>
      </c>
      <c r="B320" s="102" t="s">
        <v>99</v>
      </c>
      <c r="C320" s="105" t="s">
        <v>23</v>
      </c>
      <c r="D320" s="129">
        <v>2017</v>
      </c>
      <c r="E320" s="129">
        <v>2019</v>
      </c>
      <c r="F320" s="25" t="s">
        <v>16</v>
      </c>
      <c r="G320" s="25">
        <f t="shared" ref="G320:I320" si="76">G321+G322+G323+G324</f>
        <v>548038.19999999995</v>
      </c>
      <c r="H320" s="25">
        <f t="shared" si="76"/>
        <v>503466.2</v>
      </c>
      <c r="I320" s="25">
        <f t="shared" si="76"/>
        <v>585269.69999999995</v>
      </c>
    </row>
    <row r="321" spans="1:9">
      <c r="A321" s="94"/>
      <c r="B321" s="103"/>
      <c r="C321" s="106"/>
      <c r="D321" s="130"/>
      <c r="E321" s="130"/>
      <c r="F321" s="25" t="s">
        <v>17</v>
      </c>
      <c r="G321" s="12">
        <v>548038.19999999995</v>
      </c>
      <c r="H321" s="12">
        <v>503466.2</v>
      </c>
      <c r="I321" s="12">
        <f>585269.7</f>
        <v>585269.69999999995</v>
      </c>
    </row>
    <row r="322" spans="1:9" ht="31.5">
      <c r="A322" s="94"/>
      <c r="B322" s="103"/>
      <c r="C322" s="106"/>
      <c r="D322" s="130"/>
      <c r="E322" s="130"/>
      <c r="F322" s="25" t="s">
        <v>18</v>
      </c>
      <c r="G322" s="25">
        <v>0</v>
      </c>
      <c r="H322" s="25">
        <v>0</v>
      </c>
      <c r="I322" s="25">
        <v>0</v>
      </c>
    </row>
    <row r="323" spans="1:9" ht="31.5">
      <c r="A323" s="94"/>
      <c r="B323" s="103"/>
      <c r="C323" s="106"/>
      <c r="D323" s="130"/>
      <c r="E323" s="130"/>
      <c r="F323" s="25" t="s">
        <v>19</v>
      </c>
      <c r="G323" s="25">
        <v>0</v>
      </c>
      <c r="H323" s="25">
        <v>0</v>
      </c>
      <c r="I323" s="25">
        <v>0</v>
      </c>
    </row>
    <row r="324" spans="1:9" ht="31.5">
      <c r="A324" s="94"/>
      <c r="B324" s="103"/>
      <c r="C324" s="106"/>
      <c r="D324" s="130"/>
      <c r="E324" s="130"/>
      <c r="F324" s="25" t="s">
        <v>20</v>
      </c>
      <c r="G324" s="25">
        <v>0</v>
      </c>
      <c r="H324" s="25">
        <v>0</v>
      </c>
      <c r="I324" s="25">
        <v>0</v>
      </c>
    </row>
    <row r="325" spans="1:9" ht="15.75" customHeight="1">
      <c r="A325" s="95"/>
      <c r="B325" s="104"/>
      <c r="C325" s="107"/>
      <c r="D325" s="131"/>
      <c r="E325" s="131"/>
      <c r="F325" s="11" t="s">
        <v>21</v>
      </c>
      <c r="G325" s="25">
        <v>0</v>
      </c>
      <c r="H325" s="25">
        <v>0</v>
      </c>
      <c r="I325" s="25">
        <v>0</v>
      </c>
    </row>
    <row r="326" spans="1:9">
      <c r="A326" s="93" t="s">
        <v>100</v>
      </c>
      <c r="B326" s="102" t="s">
        <v>101</v>
      </c>
      <c r="C326" s="105" t="s">
        <v>23</v>
      </c>
      <c r="D326" s="129">
        <v>2017</v>
      </c>
      <c r="E326" s="129">
        <v>2019</v>
      </c>
      <c r="F326" s="25" t="s">
        <v>16</v>
      </c>
      <c r="G326" s="25">
        <f t="shared" ref="G326:I326" si="77">G327+G328+G329+G330</f>
        <v>224.2</v>
      </c>
      <c r="H326" s="25">
        <f t="shared" si="77"/>
        <v>147.19999999999999</v>
      </c>
      <c r="I326" s="25">
        <f t="shared" si="77"/>
        <v>209.2</v>
      </c>
    </row>
    <row r="327" spans="1:9">
      <c r="A327" s="94"/>
      <c r="B327" s="103"/>
      <c r="C327" s="106"/>
      <c r="D327" s="130"/>
      <c r="E327" s="130"/>
      <c r="F327" s="25" t="s">
        <v>17</v>
      </c>
      <c r="G327" s="12">
        <v>224.2</v>
      </c>
      <c r="H327" s="12">
        <v>147.19999999999999</v>
      </c>
      <c r="I327" s="12">
        <v>209.2</v>
      </c>
    </row>
    <row r="328" spans="1:9" ht="31.5">
      <c r="A328" s="94"/>
      <c r="B328" s="103"/>
      <c r="C328" s="106"/>
      <c r="D328" s="130"/>
      <c r="E328" s="130"/>
      <c r="F328" s="25" t="s">
        <v>18</v>
      </c>
      <c r="G328" s="25">
        <v>0</v>
      </c>
      <c r="H328" s="25">
        <v>0</v>
      </c>
      <c r="I328" s="25">
        <v>0</v>
      </c>
    </row>
    <row r="329" spans="1:9" ht="31.5">
      <c r="A329" s="94"/>
      <c r="B329" s="103"/>
      <c r="C329" s="106"/>
      <c r="D329" s="130"/>
      <c r="E329" s="130"/>
      <c r="F329" s="25" t="s">
        <v>19</v>
      </c>
      <c r="G329" s="25">
        <v>0</v>
      </c>
      <c r="H329" s="25">
        <v>0</v>
      </c>
      <c r="I329" s="25">
        <v>0</v>
      </c>
    </row>
    <row r="330" spans="1:9" ht="31.5">
      <c r="A330" s="94"/>
      <c r="B330" s="103"/>
      <c r="C330" s="106"/>
      <c r="D330" s="130"/>
      <c r="E330" s="130"/>
      <c r="F330" s="25" t="s">
        <v>20</v>
      </c>
      <c r="G330" s="25">
        <v>0</v>
      </c>
      <c r="H330" s="25">
        <v>0</v>
      </c>
      <c r="I330" s="25">
        <v>0</v>
      </c>
    </row>
    <row r="331" spans="1:9" ht="15.75" customHeight="1">
      <c r="A331" s="95"/>
      <c r="B331" s="104"/>
      <c r="C331" s="107"/>
      <c r="D331" s="131"/>
      <c r="E331" s="131"/>
      <c r="F331" s="11" t="s">
        <v>21</v>
      </c>
      <c r="G331" s="25">
        <v>0</v>
      </c>
      <c r="H331" s="25">
        <v>0</v>
      </c>
      <c r="I331" s="25">
        <v>0</v>
      </c>
    </row>
    <row r="332" spans="1:9">
      <c r="A332" s="93" t="s">
        <v>102</v>
      </c>
      <c r="B332" s="102" t="s">
        <v>103</v>
      </c>
      <c r="C332" s="105" t="s">
        <v>23</v>
      </c>
      <c r="D332" s="129">
        <v>2015</v>
      </c>
      <c r="E332" s="129">
        <v>2017</v>
      </c>
      <c r="F332" s="25" t="s">
        <v>16</v>
      </c>
      <c r="G332" s="25">
        <f t="shared" ref="G332:I332" si="78">G333+G334+G335+G336</f>
        <v>3096.9</v>
      </c>
      <c r="H332" s="25">
        <f t="shared" si="78"/>
        <v>2975.4</v>
      </c>
      <c r="I332" s="25">
        <f t="shared" si="78"/>
        <v>3144.9</v>
      </c>
    </row>
    <row r="333" spans="1:9">
      <c r="A333" s="94"/>
      <c r="B333" s="103"/>
      <c r="C333" s="106"/>
      <c r="D333" s="130"/>
      <c r="E333" s="130"/>
      <c r="F333" s="25" t="s">
        <v>17</v>
      </c>
      <c r="G333" s="25">
        <v>3096.9</v>
      </c>
      <c r="H333" s="25">
        <v>2975.4</v>
      </c>
      <c r="I333" s="25">
        <v>3144.9</v>
      </c>
    </row>
    <row r="334" spans="1:9" ht="31.5">
      <c r="A334" s="94"/>
      <c r="B334" s="103"/>
      <c r="C334" s="106"/>
      <c r="D334" s="130"/>
      <c r="E334" s="130"/>
      <c r="F334" s="25" t="s">
        <v>18</v>
      </c>
      <c r="G334" s="22">
        <v>0</v>
      </c>
      <c r="H334" s="22">
        <v>0</v>
      </c>
      <c r="I334" s="22">
        <v>0</v>
      </c>
    </row>
    <row r="335" spans="1:9" ht="31.5">
      <c r="A335" s="94"/>
      <c r="B335" s="103"/>
      <c r="C335" s="106"/>
      <c r="D335" s="130"/>
      <c r="E335" s="130"/>
      <c r="F335" s="25" t="s">
        <v>19</v>
      </c>
      <c r="G335" s="25">
        <v>0</v>
      </c>
      <c r="H335" s="25">
        <v>0</v>
      </c>
      <c r="I335" s="25">
        <v>0</v>
      </c>
    </row>
    <row r="336" spans="1:9" ht="31.5">
      <c r="A336" s="94"/>
      <c r="B336" s="103"/>
      <c r="C336" s="106"/>
      <c r="D336" s="130"/>
      <c r="E336" s="130"/>
      <c r="F336" s="25" t="s">
        <v>20</v>
      </c>
      <c r="G336" s="25">
        <v>0</v>
      </c>
      <c r="H336" s="25">
        <v>0</v>
      </c>
      <c r="I336" s="25">
        <v>0</v>
      </c>
    </row>
    <row r="337" spans="1:9" ht="15.75" customHeight="1">
      <c r="A337" s="95"/>
      <c r="B337" s="104"/>
      <c r="C337" s="107"/>
      <c r="D337" s="131"/>
      <c r="E337" s="131"/>
      <c r="F337" s="11" t="s">
        <v>21</v>
      </c>
      <c r="G337" s="25">
        <v>0</v>
      </c>
      <c r="H337" s="25">
        <v>0</v>
      </c>
      <c r="I337" s="25">
        <v>0</v>
      </c>
    </row>
    <row r="338" spans="1:9" s="31" customFormat="1">
      <c r="A338" s="132" t="s">
        <v>104</v>
      </c>
      <c r="B338" s="102" t="s">
        <v>105</v>
      </c>
      <c r="C338" s="105" t="s">
        <v>23</v>
      </c>
      <c r="D338" s="129">
        <v>2015</v>
      </c>
      <c r="E338" s="129">
        <v>2017</v>
      </c>
      <c r="F338" s="25" t="s">
        <v>16</v>
      </c>
      <c r="G338" s="25">
        <f t="shared" ref="G338:I338" si="79">G339+G340+G341+G342</f>
        <v>0</v>
      </c>
      <c r="H338" s="25">
        <f t="shared" si="79"/>
        <v>135</v>
      </c>
      <c r="I338" s="25">
        <f t="shared" si="79"/>
        <v>135</v>
      </c>
    </row>
    <row r="339" spans="1:9" s="31" customFormat="1">
      <c r="A339" s="133"/>
      <c r="B339" s="103"/>
      <c r="C339" s="106"/>
      <c r="D339" s="130"/>
      <c r="E339" s="130"/>
      <c r="F339" s="25" t="s">
        <v>17</v>
      </c>
      <c r="G339" s="25">
        <v>0</v>
      </c>
      <c r="H339" s="25">
        <v>135</v>
      </c>
      <c r="I339" s="25">
        <v>135</v>
      </c>
    </row>
    <row r="340" spans="1:9" s="31" customFormat="1" ht="31.5">
      <c r="A340" s="133"/>
      <c r="B340" s="103"/>
      <c r="C340" s="106"/>
      <c r="D340" s="130"/>
      <c r="E340" s="130"/>
      <c r="F340" s="25" t="s">
        <v>18</v>
      </c>
      <c r="G340" s="42">
        <v>0</v>
      </c>
      <c r="H340" s="42">
        <v>0</v>
      </c>
      <c r="I340" s="42">
        <v>0</v>
      </c>
    </row>
    <row r="341" spans="1:9" s="31" customFormat="1" ht="31.5">
      <c r="A341" s="133"/>
      <c r="B341" s="103"/>
      <c r="C341" s="106"/>
      <c r="D341" s="130"/>
      <c r="E341" s="130"/>
      <c r="F341" s="25" t="s">
        <v>19</v>
      </c>
      <c r="G341" s="42">
        <v>0</v>
      </c>
      <c r="H341" s="42">
        <v>0</v>
      </c>
      <c r="I341" s="42">
        <v>0</v>
      </c>
    </row>
    <row r="342" spans="1:9" s="31" customFormat="1" ht="31.5">
      <c r="A342" s="133"/>
      <c r="B342" s="103"/>
      <c r="C342" s="106"/>
      <c r="D342" s="130"/>
      <c r="E342" s="130"/>
      <c r="F342" s="25" t="s">
        <v>20</v>
      </c>
      <c r="G342" s="42">
        <v>0</v>
      </c>
      <c r="H342" s="42">
        <v>0</v>
      </c>
      <c r="I342" s="42">
        <v>0</v>
      </c>
    </row>
    <row r="343" spans="1:9" s="31" customFormat="1" ht="15.75" customHeight="1">
      <c r="A343" s="178"/>
      <c r="B343" s="104"/>
      <c r="C343" s="107"/>
      <c r="D343" s="131"/>
      <c r="E343" s="131"/>
      <c r="F343" s="11" t="s">
        <v>21</v>
      </c>
      <c r="G343" s="25">
        <v>0</v>
      </c>
      <c r="H343" s="25">
        <v>0</v>
      </c>
      <c r="I343" s="25">
        <v>0</v>
      </c>
    </row>
    <row r="344" spans="1:9" s="31" customFormat="1">
      <c r="A344" s="132" t="s">
        <v>106</v>
      </c>
      <c r="B344" s="102" t="s">
        <v>107</v>
      </c>
      <c r="C344" s="105" t="s">
        <v>23</v>
      </c>
      <c r="D344" s="129">
        <v>2015</v>
      </c>
      <c r="E344" s="129">
        <v>2017</v>
      </c>
      <c r="F344" s="25" t="s">
        <v>16</v>
      </c>
      <c r="G344" s="25">
        <f t="shared" ref="G344:I344" si="80">G345+G346+G347+G348</f>
        <v>0</v>
      </c>
      <c r="H344" s="25">
        <f t="shared" si="80"/>
        <v>0</v>
      </c>
      <c r="I344" s="25">
        <f t="shared" si="80"/>
        <v>0</v>
      </c>
    </row>
    <row r="345" spans="1:9" s="31" customFormat="1">
      <c r="A345" s="133"/>
      <c r="B345" s="103"/>
      <c r="C345" s="106"/>
      <c r="D345" s="130"/>
      <c r="E345" s="130"/>
      <c r="F345" s="25" t="s">
        <v>17</v>
      </c>
      <c r="G345" s="25">
        <v>0</v>
      </c>
      <c r="H345" s="25">
        <v>0</v>
      </c>
      <c r="I345" s="25">
        <v>0</v>
      </c>
    </row>
    <row r="346" spans="1:9" s="31" customFormat="1" ht="31.5">
      <c r="A346" s="133"/>
      <c r="B346" s="103"/>
      <c r="C346" s="106"/>
      <c r="D346" s="130"/>
      <c r="E346" s="130"/>
      <c r="F346" s="25" t="s">
        <v>18</v>
      </c>
      <c r="G346" s="25">
        <v>0</v>
      </c>
      <c r="H346" s="25">
        <v>0</v>
      </c>
      <c r="I346" s="25">
        <v>0</v>
      </c>
    </row>
    <row r="347" spans="1:9" s="31" customFormat="1" ht="31.5">
      <c r="A347" s="133"/>
      <c r="B347" s="103"/>
      <c r="C347" s="106"/>
      <c r="D347" s="130"/>
      <c r="E347" s="130"/>
      <c r="F347" s="25" t="s">
        <v>19</v>
      </c>
      <c r="G347" s="25">
        <v>0</v>
      </c>
      <c r="H347" s="25">
        <v>0</v>
      </c>
      <c r="I347" s="25">
        <v>0</v>
      </c>
    </row>
    <row r="348" spans="1:9" s="31" customFormat="1" ht="31.5">
      <c r="A348" s="133"/>
      <c r="B348" s="103"/>
      <c r="C348" s="106"/>
      <c r="D348" s="130"/>
      <c r="E348" s="130"/>
      <c r="F348" s="25" t="s">
        <v>20</v>
      </c>
      <c r="G348" s="25">
        <v>0</v>
      </c>
      <c r="H348" s="25">
        <v>0</v>
      </c>
      <c r="I348" s="25">
        <v>0</v>
      </c>
    </row>
    <row r="349" spans="1:9" s="31" customFormat="1" ht="15.75" customHeight="1">
      <c r="A349" s="133"/>
      <c r="B349" s="103"/>
      <c r="C349" s="107"/>
      <c r="D349" s="131"/>
      <c r="E349" s="131"/>
      <c r="F349" s="11" t="s">
        <v>21</v>
      </c>
      <c r="G349" s="25">
        <v>0</v>
      </c>
      <c r="H349" s="25">
        <v>0</v>
      </c>
      <c r="I349" s="25">
        <v>0</v>
      </c>
    </row>
    <row r="350" spans="1:9" s="31" customFormat="1">
      <c r="A350" s="133"/>
      <c r="B350" s="103"/>
      <c r="C350" s="105" t="s">
        <v>25</v>
      </c>
      <c r="D350" s="129">
        <v>2015</v>
      </c>
      <c r="E350" s="129">
        <v>2017</v>
      </c>
      <c r="F350" s="25" t="s">
        <v>16</v>
      </c>
      <c r="G350" s="25">
        <f t="shared" ref="G350:I350" si="81">G351+G352+G353+G354</f>
        <v>0</v>
      </c>
      <c r="H350" s="25">
        <f t="shared" si="81"/>
        <v>0</v>
      </c>
      <c r="I350" s="25">
        <f t="shared" si="81"/>
        <v>0</v>
      </c>
    </row>
    <row r="351" spans="1:9" s="31" customFormat="1">
      <c r="A351" s="133"/>
      <c r="B351" s="103"/>
      <c r="C351" s="106"/>
      <c r="D351" s="130"/>
      <c r="E351" s="130"/>
      <c r="F351" s="25" t="s">
        <v>17</v>
      </c>
      <c r="G351" s="25">
        <v>0</v>
      </c>
      <c r="H351" s="25">
        <v>0</v>
      </c>
      <c r="I351" s="25">
        <v>0</v>
      </c>
    </row>
    <row r="352" spans="1:9" s="31" customFormat="1" ht="31.5">
      <c r="A352" s="133"/>
      <c r="B352" s="103"/>
      <c r="C352" s="106"/>
      <c r="D352" s="130"/>
      <c r="E352" s="130"/>
      <c r="F352" s="25" t="s">
        <v>18</v>
      </c>
      <c r="G352" s="25">
        <v>0</v>
      </c>
      <c r="H352" s="25">
        <v>0</v>
      </c>
      <c r="I352" s="25">
        <v>0</v>
      </c>
    </row>
    <row r="353" spans="1:9" s="31" customFormat="1" ht="31.5">
      <c r="A353" s="133"/>
      <c r="B353" s="103"/>
      <c r="C353" s="106"/>
      <c r="D353" s="130"/>
      <c r="E353" s="130"/>
      <c r="F353" s="25" t="s">
        <v>19</v>
      </c>
      <c r="G353" s="25">
        <v>0</v>
      </c>
      <c r="H353" s="25">
        <v>0</v>
      </c>
      <c r="I353" s="25">
        <v>0</v>
      </c>
    </row>
    <row r="354" spans="1:9" s="31" customFormat="1" ht="31.5">
      <c r="A354" s="133"/>
      <c r="B354" s="103"/>
      <c r="C354" s="106"/>
      <c r="D354" s="130"/>
      <c r="E354" s="130"/>
      <c r="F354" s="25" t="s">
        <v>20</v>
      </c>
      <c r="G354" s="25">
        <v>0</v>
      </c>
      <c r="H354" s="25">
        <v>0</v>
      </c>
      <c r="I354" s="25">
        <v>0</v>
      </c>
    </row>
    <row r="355" spans="1:9" s="31" customFormat="1" ht="15.75" customHeight="1">
      <c r="A355" s="133"/>
      <c r="B355" s="104"/>
      <c r="C355" s="107"/>
      <c r="D355" s="131"/>
      <c r="E355" s="131"/>
      <c r="F355" s="11" t="s">
        <v>21</v>
      </c>
      <c r="G355" s="25">
        <v>0</v>
      </c>
      <c r="H355" s="25">
        <v>0</v>
      </c>
      <c r="I355" s="25">
        <v>0</v>
      </c>
    </row>
    <row r="356" spans="1:9" s="31" customFormat="1">
      <c r="A356" s="133" t="s">
        <v>108</v>
      </c>
      <c r="B356" s="102" t="s">
        <v>109</v>
      </c>
      <c r="C356" s="105" t="s">
        <v>23</v>
      </c>
      <c r="D356" s="129">
        <v>2017</v>
      </c>
      <c r="E356" s="129">
        <v>2019</v>
      </c>
      <c r="F356" s="25" t="s">
        <v>16</v>
      </c>
      <c r="G356" s="25">
        <f t="shared" ref="G356:I356" si="82">G357+G358+G359+G360</f>
        <v>2000</v>
      </c>
      <c r="H356" s="25">
        <f t="shared" si="82"/>
        <v>800</v>
      </c>
      <c r="I356" s="25">
        <f t="shared" si="82"/>
        <v>2000</v>
      </c>
    </row>
    <row r="357" spans="1:9" s="31" customFormat="1">
      <c r="A357" s="133"/>
      <c r="B357" s="103"/>
      <c r="C357" s="106"/>
      <c r="D357" s="130"/>
      <c r="E357" s="130"/>
      <c r="F357" s="25" t="s">
        <v>17</v>
      </c>
      <c r="G357" s="25">
        <v>2000</v>
      </c>
      <c r="H357" s="25">
        <v>800</v>
      </c>
      <c r="I357" s="25">
        <v>2000</v>
      </c>
    </row>
    <row r="358" spans="1:9" s="31" customFormat="1" ht="31.5">
      <c r="A358" s="133"/>
      <c r="B358" s="103"/>
      <c r="C358" s="106"/>
      <c r="D358" s="130"/>
      <c r="E358" s="130"/>
      <c r="F358" s="25" t="s">
        <v>18</v>
      </c>
      <c r="G358" s="25">
        <v>0</v>
      </c>
      <c r="H358" s="25">
        <v>0</v>
      </c>
      <c r="I358" s="25">
        <v>0</v>
      </c>
    </row>
    <row r="359" spans="1:9" s="31" customFormat="1" ht="31.5">
      <c r="A359" s="133"/>
      <c r="B359" s="103"/>
      <c r="C359" s="106"/>
      <c r="D359" s="130"/>
      <c r="E359" s="130"/>
      <c r="F359" s="25" t="s">
        <v>19</v>
      </c>
      <c r="G359" s="25">
        <v>0</v>
      </c>
      <c r="H359" s="25">
        <v>0</v>
      </c>
      <c r="I359" s="25">
        <v>0</v>
      </c>
    </row>
    <row r="360" spans="1:9" s="31" customFormat="1" ht="31.5">
      <c r="A360" s="133"/>
      <c r="B360" s="103"/>
      <c r="C360" s="106"/>
      <c r="D360" s="130"/>
      <c r="E360" s="130"/>
      <c r="F360" s="25" t="s">
        <v>20</v>
      </c>
      <c r="G360" s="25">
        <v>0</v>
      </c>
      <c r="H360" s="25">
        <v>0</v>
      </c>
      <c r="I360" s="25">
        <v>0</v>
      </c>
    </row>
    <row r="361" spans="1:9" s="31" customFormat="1" ht="15.75" customHeight="1">
      <c r="A361" s="178"/>
      <c r="B361" s="104"/>
      <c r="C361" s="107"/>
      <c r="D361" s="131"/>
      <c r="E361" s="131"/>
      <c r="F361" s="11" t="s">
        <v>21</v>
      </c>
      <c r="G361" s="25">
        <v>0</v>
      </c>
      <c r="H361" s="25">
        <v>0</v>
      </c>
      <c r="I361" s="25">
        <v>0</v>
      </c>
    </row>
    <row r="362" spans="1:9">
      <c r="A362" s="93" t="s">
        <v>110</v>
      </c>
      <c r="B362" s="149" t="s">
        <v>111</v>
      </c>
      <c r="C362" s="105" t="s">
        <v>23</v>
      </c>
      <c r="D362" s="108">
        <v>2015</v>
      </c>
      <c r="E362" s="108">
        <v>2017</v>
      </c>
      <c r="F362" s="25" t="s">
        <v>16</v>
      </c>
      <c r="G362" s="25">
        <f t="shared" ref="G362:I362" si="83">G363+G364+G365+G366</f>
        <v>3672.8</v>
      </c>
      <c r="H362" s="25">
        <f t="shared" si="83"/>
        <v>3672.8</v>
      </c>
      <c r="I362" s="25">
        <f t="shared" si="83"/>
        <v>1515.6</v>
      </c>
    </row>
    <row r="363" spans="1:9">
      <c r="A363" s="94"/>
      <c r="B363" s="150"/>
      <c r="C363" s="106"/>
      <c r="D363" s="109"/>
      <c r="E363" s="109"/>
      <c r="F363" s="25" t="s">
        <v>17</v>
      </c>
      <c r="G363" s="25">
        <f t="shared" ref="G363:I363" si="84">G375+G398+G405+G411</f>
        <v>3672.8</v>
      </c>
      <c r="H363" s="25">
        <f t="shared" si="84"/>
        <v>3672.8</v>
      </c>
      <c r="I363" s="25">
        <f t="shared" si="84"/>
        <v>1515.6</v>
      </c>
    </row>
    <row r="364" spans="1:9" ht="31.5">
      <c r="A364" s="94"/>
      <c r="B364" s="150"/>
      <c r="C364" s="106"/>
      <c r="D364" s="109"/>
      <c r="E364" s="109"/>
      <c r="F364" s="25" t="s">
        <v>18</v>
      </c>
      <c r="G364" s="25">
        <f t="shared" ref="G364:I366" si="85">G376+G400+G406</f>
        <v>0</v>
      </c>
      <c r="H364" s="25">
        <f t="shared" si="85"/>
        <v>0</v>
      </c>
      <c r="I364" s="25">
        <f t="shared" si="85"/>
        <v>0</v>
      </c>
    </row>
    <row r="365" spans="1:9" ht="31.5">
      <c r="A365" s="94"/>
      <c r="B365" s="150"/>
      <c r="C365" s="106"/>
      <c r="D365" s="109"/>
      <c r="E365" s="109"/>
      <c r="F365" s="25" t="s">
        <v>19</v>
      </c>
      <c r="G365" s="25">
        <f t="shared" si="85"/>
        <v>0</v>
      </c>
      <c r="H365" s="25">
        <f t="shared" si="85"/>
        <v>0</v>
      </c>
      <c r="I365" s="25">
        <f t="shared" si="85"/>
        <v>0</v>
      </c>
    </row>
    <row r="366" spans="1:9" ht="31.5">
      <c r="A366" s="94"/>
      <c r="B366" s="150"/>
      <c r="C366" s="106"/>
      <c r="D366" s="109"/>
      <c r="E366" s="109"/>
      <c r="F366" s="25" t="s">
        <v>20</v>
      </c>
      <c r="G366" s="25">
        <f t="shared" si="85"/>
        <v>0</v>
      </c>
      <c r="H366" s="25">
        <f t="shared" si="85"/>
        <v>0</v>
      </c>
      <c r="I366" s="25">
        <f t="shared" si="85"/>
        <v>0</v>
      </c>
    </row>
    <row r="367" spans="1:9" ht="15.75" customHeight="1">
      <c r="A367" s="94"/>
      <c r="B367" s="150"/>
      <c r="C367" s="107"/>
      <c r="D367" s="110"/>
      <c r="E367" s="110"/>
      <c r="F367" s="11" t="s">
        <v>21</v>
      </c>
      <c r="G367" s="25">
        <v>0</v>
      </c>
      <c r="H367" s="25">
        <v>0</v>
      </c>
      <c r="I367" s="25">
        <v>0</v>
      </c>
    </row>
    <row r="368" spans="1:9">
      <c r="A368" s="94"/>
      <c r="B368" s="150"/>
      <c r="C368" s="105" t="s">
        <v>25</v>
      </c>
      <c r="D368" s="108">
        <v>2015</v>
      </c>
      <c r="E368" s="108">
        <v>2017</v>
      </c>
      <c r="F368" s="25" t="s">
        <v>16</v>
      </c>
      <c r="G368" s="25">
        <f t="shared" ref="G368:I368" si="86">G369+G370+G371+G372</f>
        <v>6045</v>
      </c>
      <c r="H368" s="25">
        <f t="shared" si="86"/>
        <v>6045</v>
      </c>
      <c r="I368" s="25">
        <f t="shared" si="86"/>
        <v>6045</v>
      </c>
    </row>
    <row r="369" spans="1:9">
      <c r="A369" s="94"/>
      <c r="B369" s="150"/>
      <c r="C369" s="106"/>
      <c r="D369" s="109"/>
      <c r="E369" s="109"/>
      <c r="F369" s="25" t="s">
        <v>17</v>
      </c>
      <c r="G369" s="25">
        <f t="shared" ref="G369:I369" si="87">G381+G387+G393</f>
        <v>6045</v>
      </c>
      <c r="H369" s="25">
        <f t="shared" si="87"/>
        <v>6045</v>
      </c>
      <c r="I369" s="25">
        <f t="shared" si="87"/>
        <v>6045</v>
      </c>
    </row>
    <row r="370" spans="1:9" ht="31.5">
      <c r="A370" s="94"/>
      <c r="B370" s="150"/>
      <c r="C370" s="106"/>
      <c r="D370" s="109"/>
      <c r="E370" s="109"/>
      <c r="F370" s="25" t="s">
        <v>18</v>
      </c>
      <c r="G370" s="25">
        <v>0</v>
      </c>
      <c r="H370" s="25">
        <v>0</v>
      </c>
      <c r="I370" s="25">
        <v>0</v>
      </c>
    </row>
    <row r="371" spans="1:9" ht="31.5">
      <c r="A371" s="94"/>
      <c r="B371" s="150"/>
      <c r="C371" s="106"/>
      <c r="D371" s="109"/>
      <c r="E371" s="109"/>
      <c r="F371" s="25" t="s">
        <v>19</v>
      </c>
      <c r="G371" s="25">
        <v>0</v>
      </c>
      <c r="H371" s="25">
        <v>0</v>
      </c>
      <c r="I371" s="25">
        <v>0</v>
      </c>
    </row>
    <row r="372" spans="1:9" ht="31.5">
      <c r="A372" s="94"/>
      <c r="B372" s="150"/>
      <c r="C372" s="106"/>
      <c r="D372" s="109"/>
      <c r="E372" s="109"/>
      <c r="F372" s="25" t="s">
        <v>20</v>
      </c>
      <c r="G372" s="25">
        <v>0</v>
      </c>
      <c r="H372" s="25">
        <v>0</v>
      </c>
      <c r="I372" s="25">
        <v>0</v>
      </c>
    </row>
    <row r="373" spans="1:9" ht="15.75" customHeight="1">
      <c r="A373" s="95"/>
      <c r="B373" s="151"/>
      <c r="C373" s="107"/>
      <c r="D373" s="110"/>
      <c r="E373" s="110"/>
      <c r="F373" s="11" t="s">
        <v>21</v>
      </c>
      <c r="G373" s="25">
        <v>0</v>
      </c>
      <c r="H373" s="25">
        <v>0</v>
      </c>
      <c r="I373" s="25">
        <v>0</v>
      </c>
    </row>
    <row r="374" spans="1:9">
      <c r="A374" s="93" t="s">
        <v>112</v>
      </c>
      <c r="B374" s="149" t="s">
        <v>113</v>
      </c>
      <c r="C374" s="105" t="s">
        <v>23</v>
      </c>
      <c r="D374" s="108">
        <v>2017</v>
      </c>
      <c r="E374" s="108">
        <v>2019</v>
      </c>
      <c r="F374" s="25" t="s">
        <v>16</v>
      </c>
      <c r="G374" s="25">
        <f t="shared" ref="G374:I374" si="88">G375+G376+G377+G378</f>
        <v>1522.8</v>
      </c>
      <c r="H374" s="25">
        <f t="shared" si="88"/>
        <v>1522.8</v>
      </c>
      <c r="I374" s="25">
        <f t="shared" si="88"/>
        <v>1515.6</v>
      </c>
    </row>
    <row r="375" spans="1:9">
      <c r="A375" s="94"/>
      <c r="B375" s="150"/>
      <c r="C375" s="106"/>
      <c r="D375" s="109"/>
      <c r="E375" s="109"/>
      <c r="F375" s="25" t="s">
        <v>17</v>
      </c>
      <c r="G375" s="25">
        <f t="shared" ref="G375:H375" si="89">3165.6-1650+7.2</f>
        <v>1522.8</v>
      </c>
      <c r="H375" s="25">
        <f t="shared" si="89"/>
        <v>1522.8</v>
      </c>
      <c r="I375" s="25">
        <v>1515.6</v>
      </c>
    </row>
    <row r="376" spans="1:9" ht="31.5">
      <c r="A376" s="94"/>
      <c r="B376" s="150"/>
      <c r="C376" s="106"/>
      <c r="D376" s="109"/>
      <c r="E376" s="109"/>
      <c r="F376" s="25" t="s">
        <v>18</v>
      </c>
      <c r="G376" s="25">
        <v>0</v>
      </c>
      <c r="H376" s="25">
        <v>0</v>
      </c>
      <c r="I376" s="25">
        <v>0</v>
      </c>
    </row>
    <row r="377" spans="1:9" ht="31.5">
      <c r="A377" s="94"/>
      <c r="B377" s="150"/>
      <c r="C377" s="106"/>
      <c r="D377" s="109"/>
      <c r="E377" s="109"/>
      <c r="F377" s="25" t="s">
        <v>19</v>
      </c>
      <c r="G377" s="25">
        <v>0</v>
      </c>
      <c r="H377" s="25">
        <v>0</v>
      </c>
      <c r="I377" s="25">
        <v>0</v>
      </c>
    </row>
    <row r="378" spans="1:9" ht="31.5">
      <c r="A378" s="94"/>
      <c r="B378" s="150"/>
      <c r="C378" s="106"/>
      <c r="D378" s="109"/>
      <c r="E378" s="109"/>
      <c r="F378" s="25" t="s">
        <v>20</v>
      </c>
      <c r="G378" s="25">
        <v>0</v>
      </c>
      <c r="H378" s="25">
        <v>0</v>
      </c>
      <c r="I378" s="25">
        <v>0</v>
      </c>
    </row>
    <row r="379" spans="1:9" ht="15.75" customHeight="1">
      <c r="A379" s="94"/>
      <c r="B379" s="150"/>
      <c r="C379" s="107"/>
      <c r="D379" s="110"/>
      <c r="E379" s="110"/>
      <c r="F379" s="11" t="s">
        <v>21</v>
      </c>
      <c r="G379" s="25">
        <v>0</v>
      </c>
      <c r="H379" s="25">
        <v>0</v>
      </c>
      <c r="I379" s="25">
        <v>0</v>
      </c>
    </row>
    <row r="380" spans="1:9">
      <c r="A380" s="94"/>
      <c r="B380" s="150"/>
      <c r="C380" s="105" t="s">
        <v>25</v>
      </c>
      <c r="D380" s="108">
        <v>2017</v>
      </c>
      <c r="E380" s="108">
        <v>2019</v>
      </c>
      <c r="F380" s="25" t="s">
        <v>16</v>
      </c>
      <c r="G380" s="25">
        <f t="shared" ref="G380:I380" si="90">G381+G382+G383+G384</f>
        <v>0</v>
      </c>
      <c r="H380" s="25">
        <f t="shared" si="90"/>
        <v>0</v>
      </c>
      <c r="I380" s="25">
        <f t="shared" si="90"/>
        <v>0</v>
      </c>
    </row>
    <row r="381" spans="1:9">
      <c r="A381" s="94"/>
      <c r="B381" s="150"/>
      <c r="C381" s="106"/>
      <c r="D381" s="109"/>
      <c r="E381" s="109"/>
      <c r="F381" s="25" t="s">
        <v>17</v>
      </c>
      <c r="G381" s="25">
        <v>0</v>
      </c>
      <c r="H381" s="25">
        <v>0</v>
      </c>
      <c r="I381" s="25">
        <v>0</v>
      </c>
    </row>
    <row r="382" spans="1:9" ht="31.5">
      <c r="A382" s="94"/>
      <c r="B382" s="150"/>
      <c r="C382" s="106"/>
      <c r="D382" s="109"/>
      <c r="E382" s="109"/>
      <c r="F382" s="25" t="s">
        <v>18</v>
      </c>
      <c r="G382" s="25">
        <v>0</v>
      </c>
      <c r="H382" s="25">
        <v>0</v>
      </c>
      <c r="I382" s="25">
        <v>0</v>
      </c>
    </row>
    <row r="383" spans="1:9" ht="31.5">
      <c r="A383" s="94"/>
      <c r="B383" s="150"/>
      <c r="C383" s="106"/>
      <c r="D383" s="109"/>
      <c r="E383" s="109"/>
      <c r="F383" s="25" t="s">
        <v>19</v>
      </c>
      <c r="G383" s="25">
        <v>0</v>
      </c>
      <c r="H383" s="25">
        <v>0</v>
      </c>
      <c r="I383" s="25">
        <v>0</v>
      </c>
    </row>
    <row r="384" spans="1:9" ht="31.5">
      <c r="A384" s="94"/>
      <c r="B384" s="150"/>
      <c r="C384" s="106"/>
      <c r="D384" s="109"/>
      <c r="E384" s="109"/>
      <c r="F384" s="25" t="s">
        <v>20</v>
      </c>
      <c r="G384" s="25">
        <v>0</v>
      </c>
      <c r="H384" s="25">
        <v>0</v>
      </c>
      <c r="I384" s="25">
        <v>0</v>
      </c>
    </row>
    <row r="385" spans="1:11" ht="15.75" customHeight="1">
      <c r="A385" s="95"/>
      <c r="B385" s="151"/>
      <c r="C385" s="107"/>
      <c r="D385" s="110"/>
      <c r="E385" s="110"/>
      <c r="F385" s="11" t="s">
        <v>21</v>
      </c>
      <c r="G385" s="25">
        <v>0</v>
      </c>
      <c r="H385" s="25">
        <v>0</v>
      </c>
      <c r="I385" s="25">
        <v>0</v>
      </c>
    </row>
    <row r="386" spans="1:11">
      <c r="A386" s="93" t="s">
        <v>114</v>
      </c>
      <c r="B386" s="149" t="s">
        <v>115</v>
      </c>
      <c r="C386" s="105" t="s">
        <v>25</v>
      </c>
      <c r="D386" s="108">
        <v>2017</v>
      </c>
      <c r="E386" s="108">
        <v>2019</v>
      </c>
      <c r="F386" s="25" t="s">
        <v>16</v>
      </c>
      <c r="G386" s="25">
        <f t="shared" ref="G386:I386" si="91">G387+G388+G389+G390</f>
        <v>3045</v>
      </c>
      <c r="H386" s="25">
        <f t="shared" si="91"/>
        <v>3045</v>
      </c>
      <c r="I386" s="25">
        <f t="shared" si="91"/>
        <v>3045</v>
      </c>
    </row>
    <row r="387" spans="1:11">
      <c r="A387" s="94"/>
      <c r="B387" s="150"/>
      <c r="C387" s="106"/>
      <c r="D387" s="109"/>
      <c r="E387" s="109"/>
      <c r="F387" s="25" t="s">
        <v>17</v>
      </c>
      <c r="G387" s="25">
        <v>3045</v>
      </c>
      <c r="H387" s="25">
        <v>3045</v>
      </c>
      <c r="I387" s="25">
        <v>3045</v>
      </c>
    </row>
    <row r="388" spans="1:11" ht="31.5">
      <c r="A388" s="94"/>
      <c r="B388" s="150"/>
      <c r="C388" s="106"/>
      <c r="D388" s="109"/>
      <c r="E388" s="109"/>
      <c r="F388" s="25" t="s">
        <v>18</v>
      </c>
      <c r="G388" s="25">
        <v>0</v>
      </c>
      <c r="H388" s="25">
        <v>0</v>
      </c>
      <c r="I388" s="25">
        <v>0</v>
      </c>
    </row>
    <row r="389" spans="1:11" ht="31.5">
      <c r="A389" s="94"/>
      <c r="B389" s="150"/>
      <c r="C389" s="106"/>
      <c r="D389" s="109"/>
      <c r="E389" s="109"/>
      <c r="F389" s="25" t="s">
        <v>19</v>
      </c>
      <c r="G389" s="25">
        <v>0</v>
      </c>
      <c r="H389" s="25">
        <v>0</v>
      </c>
      <c r="I389" s="25">
        <v>0</v>
      </c>
    </row>
    <row r="390" spans="1:11" ht="31.5">
      <c r="A390" s="94"/>
      <c r="B390" s="150"/>
      <c r="C390" s="106"/>
      <c r="D390" s="109"/>
      <c r="E390" s="109"/>
      <c r="F390" s="25" t="s">
        <v>20</v>
      </c>
      <c r="G390" s="25">
        <v>0</v>
      </c>
      <c r="H390" s="25">
        <v>0</v>
      </c>
      <c r="I390" s="25">
        <v>0</v>
      </c>
    </row>
    <row r="391" spans="1:11" ht="15.75" customHeight="1">
      <c r="A391" s="95"/>
      <c r="B391" s="151"/>
      <c r="C391" s="107"/>
      <c r="D391" s="110"/>
      <c r="E391" s="110"/>
      <c r="F391" s="11" t="s">
        <v>21</v>
      </c>
      <c r="G391" s="25">
        <v>0</v>
      </c>
      <c r="H391" s="25">
        <v>0</v>
      </c>
      <c r="I391" s="25">
        <v>0</v>
      </c>
    </row>
    <row r="392" spans="1:11">
      <c r="A392" s="93" t="s">
        <v>116</v>
      </c>
      <c r="B392" s="149" t="s">
        <v>117</v>
      </c>
      <c r="C392" s="105" t="s">
        <v>25</v>
      </c>
      <c r="D392" s="108">
        <v>2017</v>
      </c>
      <c r="E392" s="108">
        <v>2019</v>
      </c>
      <c r="F392" s="25" t="s">
        <v>16</v>
      </c>
      <c r="G392" s="25">
        <f t="shared" ref="G392:I392" si="92">G393+G394+G395+G396</f>
        <v>3000</v>
      </c>
      <c r="H392" s="25">
        <f t="shared" si="92"/>
        <v>3000</v>
      </c>
      <c r="I392" s="25">
        <f t="shared" si="92"/>
        <v>3000</v>
      </c>
    </row>
    <row r="393" spans="1:11">
      <c r="A393" s="94"/>
      <c r="B393" s="179"/>
      <c r="C393" s="106"/>
      <c r="D393" s="109"/>
      <c r="E393" s="109"/>
      <c r="F393" s="25" t="s">
        <v>17</v>
      </c>
      <c r="G393" s="25">
        <v>3000</v>
      </c>
      <c r="H393" s="25">
        <v>3000</v>
      </c>
      <c r="I393" s="25">
        <v>3000</v>
      </c>
    </row>
    <row r="394" spans="1:11" ht="31.5">
      <c r="A394" s="94"/>
      <c r="B394" s="179"/>
      <c r="C394" s="106"/>
      <c r="D394" s="109"/>
      <c r="E394" s="109"/>
      <c r="F394" s="25" t="s">
        <v>18</v>
      </c>
      <c r="G394" s="25">
        <v>0</v>
      </c>
      <c r="H394" s="25">
        <v>0</v>
      </c>
      <c r="I394" s="25">
        <v>0</v>
      </c>
    </row>
    <row r="395" spans="1:11" ht="31.5">
      <c r="A395" s="94"/>
      <c r="B395" s="179"/>
      <c r="C395" s="106"/>
      <c r="D395" s="109"/>
      <c r="E395" s="109"/>
      <c r="F395" s="25" t="s">
        <v>19</v>
      </c>
      <c r="G395" s="25">
        <v>0</v>
      </c>
      <c r="H395" s="25">
        <v>0</v>
      </c>
      <c r="I395" s="25">
        <v>0</v>
      </c>
    </row>
    <row r="396" spans="1:11" ht="31.5">
      <c r="A396" s="94"/>
      <c r="B396" s="179"/>
      <c r="C396" s="106"/>
      <c r="D396" s="109"/>
      <c r="E396" s="109"/>
      <c r="F396" s="25" t="s">
        <v>20</v>
      </c>
      <c r="G396" s="25">
        <v>0</v>
      </c>
      <c r="H396" s="25">
        <v>0</v>
      </c>
      <c r="I396" s="25">
        <v>0</v>
      </c>
    </row>
    <row r="397" spans="1:11" ht="15.75" customHeight="1">
      <c r="A397" s="95"/>
      <c r="B397" s="180"/>
      <c r="C397" s="107"/>
      <c r="D397" s="110"/>
      <c r="E397" s="110"/>
      <c r="F397" s="11" t="s">
        <v>21</v>
      </c>
      <c r="G397" s="25">
        <v>0</v>
      </c>
      <c r="H397" s="25">
        <v>0</v>
      </c>
      <c r="I397" s="25">
        <v>0</v>
      </c>
    </row>
    <row r="398" spans="1:11">
      <c r="A398" s="93" t="s">
        <v>118</v>
      </c>
      <c r="B398" s="149" t="s">
        <v>119</v>
      </c>
      <c r="C398" s="105" t="s">
        <v>23</v>
      </c>
      <c r="D398" s="108">
        <v>2017</v>
      </c>
      <c r="E398" s="108">
        <v>2019</v>
      </c>
      <c r="F398" s="25" t="s">
        <v>16</v>
      </c>
      <c r="G398" s="25">
        <f t="shared" ref="G398:I398" si="93">G399+G400+G401+G402</f>
        <v>960</v>
      </c>
      <c r="H398" s="25">
        <f t="shared" si="93"/>
        <v>960</v>
      </c>
      <c r="I398" s="25">
        <f t="shared" si="93"/>
        <v>0</v>
      </c>
    </row>
    <row r="399" spans="1:11">
      <c r="A399" s="94"/>
      <c r="B399" s="150"/>
      <c r="C399" s="106"/>
      <c r="D399" s="109"/>
      <c r="E399" s="109"/>
      <c r="F399" s="25" t="s">
        <v>17</v>
      </c>
      <c r="G399" s="25">
        <v>960</v>
      </c>
      <c r="H399" s="25">
        <v>960</v>
      </c>
      <c r="I399" s="25">
        <v>0</v>
      </c>
      <c r="J399" s="3">
        <v>720</v>
      </c>
      <c r="K399" s="3">
        <v>-79.099999999999994</v>
      </c>
    </row>
    <row r="400" spans="1:11" ht="31.5">
      <c r="A400" s="94"/>
      <c r="B400" s="150"/>
      <c r="C400" s="106"/>
      <c r="D400" s="109"/>
      <c r="E400" s="109"/>
      <c r="F400" s="25" t="s">
        <v>18</v>
      </c>
      <c r="G400" s="25">
        <v>0</v>
      </c>
      <c r="H400" s="25">
        <v>0</v>
      </c>
      <c r="I400" s="25">
        <v>0</v>
      </c>
    </row>
    <row r="401" spans="1:11" ht="31.5">
      <c r="A401" s="94"/>
      <c r="B401" s="150"/>
      <c r="C401" s="106"/>
      <c r="D401" s="109"/>
      <c r="E401" s="109"/>
      <c r="F401" s="25" t="s">
        <v>19</v>
      </c>
      <c r="G401" s="25">
        <v>0</v>
      </c>
      <c r="H401" s="25">
        <v>0</v>
      </c>
      <c r="I401" s="25">
        <v>0</v>
      </c>
    </row>
    <row r="402" spans="1:11" ht="31.5">
      <c r="A402" s="94"/>
      <c r="B402" s="150"/>
      <c r="C402" s="106"/>
      <c r="D402" s="109"/>
      <c r="E402" s="109"/>
      <c r="F402" s="25" t="s">
        <v>20</v>
      </c>
      <c r="G402" s="25">
        <v>0</v>
      </c>
      <c r="H402" s="25">
        <v>0</v>
      </c>
      <c r="I402" s="25">
        <v>0</v>
      </c>
    </row>
    <row r="403" spans="1:11" ht="15.75" customHeight="1">
      <c r="A403" s="95"/>
      <c r="B403" s="151"/>
      <c r="C403" s="107"/>
      <c r="D403" s="110"/>
      <c r="E403" s="110"/>
      <c r="F403" s="11" t="s">
        <v>21</v>
      </c>
      <c r="G403" s="25">
        <v>0</v>
      </c>
      <c r="H403" s="25">
        <v>0</v>
      </c>
      <c r="I403" s="25">
        <v>0</v>
      </c>
    </row>
    <row r="404" spans="1:11">
      <c r="A404" s="93" t="s">
        <v>120</v>
      </c>
      <c r="B404" s="149" t="s">
        <v>121</v>
      </c>
      <c r="C404" s="105" t="s">
        <v>23</v>
      </c>
      <c r="D404" s="108">
        <v>2017</v>
      </c>
      <c r="E404" s="108">
        <v>2019</v>
      </c>
      <c r="F404" s="25" t="s">
        <v>16</v>
      </c>
      <c r="G404" s="25">
        <f t="shared" ref="G404:I404" si="94">G405+G406+G407+G408</f>
        <v>690</v>
      </c>
      <c r="H404" s="25">
        <f t="shared" si="94"/>
        <v>690</v>
      </c>
      <c r="I404" s="25">
        <f t="shared" si="94"/>
        <v>0</v>
      </c>
    </row>
    <row r="405" spans="1:11">
      <c r="A405" s="94"/>
      <c r="B405" s="150"/>
      <c r="C405" s="106"/>
      <c r="D405" s="109"/>
      <c r="E405" s="109"/>
      <c r="F405" s="25" t="s">
        <v>17</v>
      </c>
      <c r="G405" s="25">
        <v>690</v>
      </c>
      <c r="H405" s="25">
        <v>690</v>
      </c>
      <c r="I405" s="25">
        <v>0</v>
      </c>
      <c r="J405" s="3">
        <v>750</v>
      </c>
      <c r="K405" s="3">
        <v>60</v>
      </c>
    </row>
    <row r="406" spans="1:11" ht="31.5">
      <c r="A406" s="94"/>
      <c r="B406" s="150"/>
      <c r="C406" s="106"/>
      <c r="D406" s="109"/>
      <c r="E406" s="109"/>
      <c r="F406" s="25" t="s">
        <v>18</v>
      </c>
      <c r="G406" s="25">
        <v>0</v>
      </c>
      <c r="H406" s="25">
        <v>0</v>
      </c>
      <c r="I406" s="25">
        <v>0</v>
      </c>
    </row>
    <row r="407" spans="1:11" ht="31.5">
      <c r="A407" s="94"/>
      <c r="B407" s="150"/>
      <c r="C407" s="106"/>
      <c r="D407" s="109"/>
      <c r="E407" s="109"/>
      <c r="F407" s="25" t="s">
        <v>19</v>
      </c>
      <c r="G407" s="25">
        <v>0</v>
      </c>
      <c r="H407" s="25">
        <v>0</v>
      </c>
      <c r="I407" s="25">
        <v>0</v>
      </c>
    </row>
    <row r="408" spans="1:11" ht="31.5">
      <c r="A408" s="94"/>
      <c r="B408" s="150"/>
      <c r="C408" s="106"/>
      <c r="D408" s="109"/>
      <c r="E408" s="109"/>
      <c r="F408" s="25" t="s">
        <v>20</v>
      </c>
      <c r="G408" s="25">
        <v>0</v>
      </c>
      <c r="H408" s="25">
        <v>0</v>
      </c>
      <c r="I408" s="25">
        <v>0</v>
      </c>
    </row>
    <row r="409" spans="1:11" ht="15.75" customHeight="1">
      <c r="A409" s="95"/>
      <c r="B409" s="151"/>
      <c r="C409" s="107"/>
      <c r="D409" s="110"/>
      <c r="E409" s="110"/>
      <c r="F409" s="11" t="s">
        <v>21</v>
      </c>
      <c r="G409" s="25">
        <v>0</v>
      </c>
      <c r="H409" s="25">
        <v>0</v>
      </c>
      <c r="I409" s="25">
        <v>0</v>
      </c>
    </row>
    <row r="410" spans="1:11">
      <c r="A410" s="93" t="s">
        <v>120</v>
      </c>
      <c r="B410" s="149" t="s">
        <v>122</v>
      </c>
      <c r="C410" s="105" t="s">
        <v>23</v>
      </c>
      <c r="D410" s="108">
        <v>2017</v>
      </c>
      <c r="E410" s="108">
        <v>2019</v>
      </c>
      <c r="F410" s="25" t="s">
        <v>16</v>
      </c>
      <c r="G410" s="25">
        <f t="shared" ref="G410:I410" si="95">G411+G412+G413+G414</f>
        <v>500</v>
      </c>
      <c r="H410" s="25">
        <f t="shared" si="95"/>
        <v>500</v>
      </c>
      <c r="I410" s="25">
        <f t="shared" si="95"/>
        <v>0</v>
      </c>
    </row>
    <row r="411" spans="1:11">
      <c r="A411" s="94"/>
      <c r="B411" s="150"/>
      <c r="C411" s="106"/>
      <c r="D411" s="109"/>
      <c r="E411" s="109"/>
      <c r="F411" s="25" t="s">
        <v>17</v>
      </c>
      <c r="G411" s="25">
        <v>500</v>
      </c>
      <c r="H411" s="25">
        <v>500</v>
      </c>
      <c r="I411" s="25">
        <v>0</v>
      </c>
    </row>
    <row r="412" spans="1:11" ht="31.5">
      <c r="A412" s="94"/>
      <c r="B412" s="150"/>
      <c r="C412" s="106"/>
      <c r="D412" s="109"/>
      <c r="E412" s="109"/>
      <c r="F412" s="25" t="s">
        <v>18</v>
      </c>
      <c r="G412" s="25">
        <v>0</v>
      </c>
      <c r="H412" s="25">
        <v>0</v>
      </c>
      <c r="I412" s="25">
        <v>0</v>
      </c>
    </row>
    <row r="413" spans="1:11" ht="31.5">
      <c r="A413" s="94"/>
      <c r="B413" s="150"/>
      <c r="C413" s="106"/>
      <c r="D413" s="109"/>
      <c r="E413" s="109"/>
      <c r="F413" s="25" t="s">
        <v>19</v>
      </c>
      <c r="G413" s="25">
        <v>0</v>
      </c>
      <c r="H413" s="25">
        <v>0</v>
      </c>
      <c r="I413" s="25">
        <v>0</v>
      </c>
    </row>
    <row r="414" spans="1:11" ht="31.5">
      <c r="A414" s="94"/>
      <c r="B414" s="150"/>
      <c r="C414" s="106"/>
      <c r="D414" s="109"/>
      <c r="E414" s="109"/>
      <c r="F414" s="25" t="s">
        <v>20</v>
      </c>
      <c r="G414" s="25">
        <v>0</v>
      </c>
      <c r="H414" s="25">
        <v>0</v>
      </c>
      <c r="I414" s="25">
        <v>0</v>
      </c>
    </row>
    <row r="415" spans="1:11" ht="15.75" customHeight="1">
      <c r="A415" s="95"/>
      <c r="B415" s="151"/>
      <c r="C415" s="107"/>
      <c r="D415" s="110"/>
      <c r="E415" s="110"/>
      <c r="F415" s="11" t="s">
        <v>21</v>
      </c>
      <c r="G415" s="25">
        <v>0</v>
      </c>
      <c r="H415" s="25">
        <v>0</v>
      </c>
      <c r="I415" s="25">
        <v>0</v>
      </c>
    </row>
    <row r="416" spans="1:11">
      <c r="A416" s="93"/>
      <c r="B416" s="114" t="s">
        <v>302</v>
      </c>
      <c r="C416" s="105" t="s">
        <v>23</v>
      </c>
      <c r="D416" s="108"/>
      <c r="E416" s="108"/>
      <c r="F416" s="25" t="s">
        <v>16</v>
      </c>
      <c r="G416" s="25">
        <f t="shared" ref="G416:I416" si="96">G417+G418+G419+G420</f>
        <v>0</v>
      </c>
      <c r="H416" s="25">
        <f t="shared" si="96"/>
        <v>0</v>
      </c>
      <c r="I416" s="25">
        <f t="shared" si="96"/>
        <v>350</v>
      </c>
    </row>
    <row r="417" spans="1:9">
      <c r="A417" s="94"/>
      <c r="B417" s="115"/>
      <c r="C417" s="106"/>
      <c r="D417" s="109"/>
      <c r="E417" s="109"/>
      <c r="F417" s="25" t="s">
        <v>17</v>
      </c>
      <c r="G417" s="25">
        <v>0</v>
      </c>
      <c r="H417" s="25">
        <v>0</v>
      </c>
      <c r="I417" s="25">
        <v>350</v>
      </c>
    </row>
    <row r="418" spans="1:9" ht="31.5">
      <c r="A418" s="94"/>
      <c r="B418" s="115"/>
      <c r="C418" s="106"/>
      <c r="D418" s="109"/>
      <c r="E418" s="109"/>
      <c r="F418" s="25" t="s">
        <v>18</v>
      </c>
      <c r="G418" s="25">
        <v>0</v>
      </c>
      <c r="H418" s="25">
        <v>0</v>
      </c>
      <c r="I418" s="25">
        <v>0</v>
      </c>
    </row>
    <row r="419" spans="1:9" ht="31.5">
      <c r="A419" s="94"/>
      <c r="B419" s="115"/>
      <c r="C419" s="106"/>
      <c r="D419" s="109"/>
      <c r="E419" s="109"/>
      <c r="F419" s="25" t="s">
        <v>19</v>
      </c>
      <c r="G419" s="25">
        <v>0</v>
      </c>
      <c r="H419" s="25">
        <v>0</v>
      </c>
      <c r="I419" s="25">
        <v>0</v>
      </c>
    </row>
    <row r="420" spans="1:9" ht="31.5">
      <c r="A420" s="94"/>
      <c r="B420" s="115"/>
      <c r="C420" s="106"/>
      <c r="D420" s="109"/>
      <c r="E420" s="109"/>
      <c r="F420" s="25" t="s">
        <v>20</v>
      </c>
      <c r="G420" s="25">
        <v>0</v>
      </c>
      <c r="H420" s="25">
        <v>0</v>
      </c>
      <c r="I420" s="25">
        <v>0</v>
      </c>
    </row>
    <row r="421" spans="1:9" ht="15.75" customHeight="1">
      <c r="A421" s="95"/>
      <c r="B421" s="116"/>
      <c r="C421" s="107"/>
      <c r="D421" s="110"/>
      <c r="E421" s="110"/>
      <c r="F421" s="11" t="s">
        <v>21</v>
      </c>
      <c r="G421" s="25">
        <v>0</v>
      </c>
      <c r="H421" s="25">
        <v>0</v>
      </c>
      <c r="I421" s="25">
        <v>0</v>
      </c>
    </row>
    <row r="422" spans="1:9">
      <c r="A422" s="93" t="s">
        <v>123</v>
      </c>
      <c r="B422" s="114" t="s">
        <v>124</v>
      </c>
      <c r="C422" s="105" t="s">
        <v>23</v>
      </c>
      <c r="D422" s="129">
        <v>2017</v>
      </c>
      <c r="E422" s="129">
        <v>2019</v>
      </c>
      <c r="F422" s="25" t="s">
        <v>16</v>
      </c>
      <c r="G422" s="25">
        <f t="shared" ref="G422:I422" si="97">G423+G424+G425+G426</f>
        <v>8000</v>
      </c>
      <c r="H422" s="25">
        <f t="shared" si="97"/>
        <v>8000</v>
      </c>
      <c r="I422" s="25">
        <f t="shared" si="97"/>
        <v>11379</v>
      </c>
    </row>
    <row r="423" spans="1:9">
      <c r="A423" s="94"/>
      <c r="B423" s="115"/>
      <c r="C423" s="106"/>
      <c r="D423" s="130"/>
      <c r="E423" s="130"/>
      <c r="F423" s="25" t="s">
        <v>17</v>
      </c>
      <c r="G423" s="25">
        <f t="shared" ref="G423:I423" si="98">G429+G435</f>
        <v>8000</v>
      </c>
      <c r="H423" s="25">
        <f t="shared" si="98"/>
        <v>8000</v>
      </c>
      <c r="I423" s="25">
        <f t="shared" si="98"/>
        <v>11379</v>
      </c>
    </row>
    <row r="424" spans="1:9" ht="31.5">
      <c r="A424" s="94"/>
      <c r="B424" s="115"/>
      <c r="C424" s="106"/>
      <c r="D424" s="130"/>
      <c r="E424" s="130"/>
      <c r="F424" s="25" t="s">
        <v>18</v>
      </c>
      <c r="G424" s="25">
        <v>0</v>
      </c>
      <c r="H424" s="25">
        <v>0</v>
      </c>
      <c r="I424" s="25">
        <v>0</v>
      </c>
    </row>
    <row r="425" spans="1:9" ht="31.5">
      <c r="A425" s="94"/>
      <c r="B425" s="115"/>
      <c r="C425" s="106"/>
      <c r="D425" s="130"/>
      <c r="E425" s="130"/>
      <c r="F425" s="25" t="s">
        <v>19</v>
      </c>
      <c r="G425" s="25">
        <v>0</v>
      </c>
      <c r="H425" s="25">
        <v>0</v>
      </c>
      <c r="I425" s="25">
        <v>0</v>
      </c>
    </row>
    <row r="426" spans="1:9" ht="31.5">
      <c r="A426" s="94"/>
      <c r="B426" s="115"/>
      <c r="C426" s="106"/>
      <c r="D426" s="130"/>
      <c r="E426" s="130"/>
      <c r="F426" s="25" t="s">
        <v>20</v>
      </c>
      <c r="G426" s="25">
        <v>0</v>
      </c>
      <c r="H426" s="25">
        <v>0</v>
      </c>
      <c r="I426" s="25">
        <v>0</v>
      </c>
    </row>
    <row r="427" spans="1:9" ht="15.75" customHeight="1">
      <c r="A427" s="94"/>
      <c r="B427" s="116"/>
      <c r="C427" s="107"/>
      <c r="D427" s="131"/>
      <c r="E427" s="131"/>
      <c r="F427" s="11" t="s">
        <v>21</v>
      </c>
      <c r="G427" s="25">
        <v>0</v>
      </c>
      <c r="H427" s="25">
        <v>0</v>
      </c>
      <c r="I427" s="25">
        <v>0</v>
      </c>
    </row>
    <row r="428" spans="1:9">
      <c r="A428" s="94"/>
      <c r="B428" s="114" t="s">
        <v>125</v>
      </c>
      <c r="C428" s="105" t="s">
        <v>23</v>
      </c>
      <c r="D428" s="129">
        <v>2017</v>
      </c>
      <c r="E428" s="129">
        <v>2019</v>
      </c>
      <c r="F428" s="25" t="s">
        <v>16</v>
      </c>
      <c r="G428" s="25">
        <f t="shared" ref="G428:I428" si="99">G429+G430+G431+G432</f>
        <v>7000</v>
      </c>
      <c r="H428" s="25">
        <f t="shared" si="99"/>
        <v>7000</v>
      </c>
      <c r="I428" s="25">
        <f t="shared" si="99"/>
        <v>11379</v>
      </c>
    </row>
    <row r="429" spans="1:9">
      <c r="A429" s="94"/>
      <c r="B429" s="115"/>
      <c r="C429" s="106"/>
      <c r="D429" s="130"/>
      <c r="E429" s="130"/>
      <c r="F429" s="25" t="s">
        <v>17</v>
      </c>
      <c r="G429" s="25">
        <v>7000</v>
      </c>
      <c r="H429" s="25">
        <v>7000</v>
      </c>
      <c r="I429" s="25">
        <v>11379</v>
      </c>
    </row>
    <row r="430" spans="1:9" ht="31.5">
      <c r="A430" s="94"/>
      <c r="B430" s="115"/>
      <c r="C430" s="106"/>
      <c r="D430" s="130"/>
      <c r="E430" s="130"/>
      <c r="F430" s="25" t="s">
        <v>18</v>
      </c>
      <c r="G430" s="25">
        <v>0</v>
      </c>
      <c r="H430" s="25">
        <v>0</v>
      </c>
      <c r="I430" s="25">
        <v>0</v>
      </c>
    </row>
    <row r="431" spans="1:9" ht="31.5">
      <c r="A431" s="94"/>
      <c r="B431" s="115"/>
      <c r="C431" s="106"/>
      <c r="D431" s="130"/>
      <c r="E431" s="130"/>
      <c r="F431" s="25" t="s">
        <v>19</v>
      </c>
      <c r="G431" s="25">
        <v>0</v>
      </c>
      <c r="H431" s="25">
        <v>0</v>
      </c>
      <c r="I431" s="25">
        <v>0</v>
      </c>
    </row>
    <row r="432" spans="1:9" ht="31.5">
      <c r="A432" s="94"/>
      <c r="B432" s="115"/>
      <c r="C432" s="106"/>
      <c r="D432" s="130"/>
      <c r="E432" s="130"/>
      <c r="F432" s="25" t="s">
        <v>20</v>
      </c>
      <c r="G432" s="25">
        <v>0</v>
      </c>
      <c r="H432" s="25">
        <v>0</v>
      </c>
      <c r="I432" s="25">
        <v>0</v>
      </c>
    </row>
    <row r="433" spans="1:9" ht="15.75" customHeight="1">
      <c r="A433" s="94"/>
      <c r="B433" s="115"/>
      <c r="C433" s="107"/>
      <c r="D433" s="131"/>
      <c r="E433" s="131"/>
      <c r="F433" s="11" t="s">
        <v>21</v>
      </c>
      <c r="G433" s="25">
        <v>0</v>
      </c>
      <c r="H433" s="25">
        <v>0</v>
      </c>
      <c r="I433" s="25">
        <v>0</v>
      </c>
    </row>
    <row r="434" spans="1:9">
      <c r="A434" s="94"/>
      <c r="B434" s="115" t="s">
        <v>126</v>
      </c>
      <c r="C434" s="105" t="s">
        <v>23</v>
      </c>
      <c r="D434" s="129">
        <v>2017</v>
      </c>
      <c r="E434" s="129">
        <v>2019</v>
      </c>
      <c r="F434" s="25" t="s">
        <v>16</v>
      </c>
      <c r="G434" s="25">
        <f t="shared" ref="G434:I434" si="100">G435+G436+G437+G438</f>
        <v>1000</v>
      </c>
      <c r="H434" s="25">
        <f t="shared" si="100"/>
        <v>1000</v>
      </c>
      <c r="I434" s="25">
        <f t="shared" si="100"/>
        <v>0</v>
      </c>
    </row>
    <row r="435" spans="1:9">
      <c r="A435" s="94"/>
      <c r="B435" s="115"/>
      <c r="C435" s="106"/>
      <c r="D435" s="130"/>
      <c r="E435" s="130"/>
      <c r="F435" s="25" t="s">
        <v>17</v>
      </c>
      <c r="G435" s="25">
        <v>1000</v>
      </c>
      <c r="H435" s="25">
        <v>1000</v>
      </c>
      <c r="I435" s="25">
        <v>0</v>
      </c>
    </row>
    <row r="436" spans="1:9" ht="31.5">
      <c r="A436" s="94"/>
      <c r="B436" s="115"/>
      <c r="C436" s="106"/>
      <c r="D436" s="130"/>
      <c r="E436" s="130"/>
      <c r="F436" s="25" t="s">
        <v>18</v>
      </c>
      <c r="G436" s="25">
        <v>0</v>
      </c>
      <c r="H436" s="25">
        <v>0</v>
      </c>
      <c r="I436" s="25">
        <v>0</v>
      </c>
    </row>
    <row r="437" spans="1:9" ht="31.5">
      <c r="A437" s="94"/>
      <c r="B437" s="115"/>
      <c r="C437" s="106"/>
      <c r="D437" s="130"/>
      <c r="E437" s="130"/>
      <c r="F437" s="25" t="s">
        <v>19</v>
      </c>
      <c r="G437" s="25">
        <v>0</v>
      </c>
      <c r="H437" s="25">
        <v>0</v>
      </c>
      <c r="I437" s="25">
        <v>0</v>
      </c>
    </row>
    <row r="438" spans="1:9" ht="31.5">
      <c r="A438" s="94"/>
      <c r="B438" s="115"/>
      <c r="C438" s="106"/>
      <c r="D438" s="130"/>
      <c r="E438" s="130"/>
      <c r="F438" s="25" t="s">
        <v>20</v>
      </c>
      <c r="G438" s="25">
        <v>0</v>
      </c>
      <c r="H438" s="25">
        <v>0</v>
      </c>
      <c r="I438" s="25">
        <v>0</v>
      </c>
    </row>
    <row r="439" spans="1:9" ht="15.75" customHeight="1">
      <c r="A439" s="95"/>
      <c r="B439" s="116"/>
      <c r="C439" s="107"/>
      <c r="D439" s="131"/>
      <c r="E439" s="131"/>
      <c r="F439" s="11" t="s">
        <v>21</v>
      </c>
      <c r="G439" s="25">
        <v>0</v>
      </c>
      <c r="H439" s="25">
        <v>0</v>
      </c>
      <c r="I439" s="25">
        <v>0</v>
      </c>
    </row>
    <row r="440" spans="1:9">
      <c r="A440" s="93" t="s">
        <v>127</v>
      </c>
      <c r="B440" s="114" t="s">
        <v>128</v>
      </c>
      <c r="C440" s="105" t="s">
        <v>23</v>
      </c>
      <c r="D440" s="108">
        <v>2017</v>
      </c>
      <c r="E440" s="108">
        <v>2019</v>
      </c>
      <c r="F440" s="25" t="s">
        <v>16</v>
      </c>
      <c r="G440" s="25">
        <f t="shared" ref="G440:I440" si="101">G441+G442+G443+G444</f>
        <v>0</v>
      </c>
      <c r="H440" s="25">
        <f t="shared" si="101"/>
        <v>0</v>
      </c>
      <c r="I440" s="25">
        <f t="shared" si="101"/>
        <v>0</v>
      </c>
    </row>
    <row r="441" spans="1:9">
      <c r="A441" s="94"/>
      <c r="B441" s="115"/>
      <c r="C441" s="106"/>
      <c r="D441" s="109"/>
      <c r="E441" s="109"/>
      <c r="F441" s="25" t="s">
        <v>17</v>
      </c>
      <c r="G441" s="25">
        <v>0</v>
      </c>
      <c r="H441" s="25">
        <v>0</v>
      </c>
      <c r="I441" s="25">
        <v>0</v>
      </c>
    </row>
    <row r="442" spans="1:9" ht="31.5">
      <c r="A442" s="94"/>
      <c r="B442" s="115"/>
      <c r="C442" s="106"/>
      <c r="D442" s="109"/>
      <c r="E442" s="109"/>
      <c r="F442" s="25" t="s">
        <v>18</v>
      </c>
      <c r="G442" s="25">
        <v>0</v>
      </c>
      <c r="H442" s="25">
        <v>0</v>
      </c>
      <c r="I442" s="25">
        <v>0</v>
      </c>
    </row>
    <row r="443" spans="1:9" ht="31.5">
      <c r="A443" s="94"/>
      <c r="B443" s="115"/>
      <c r="C443" s="106"/>
      <c r="D443" s="109"/>
      <c r="E443" s="109"/>
      <c r="F443" s="25" t="s">
        <v>19</v>
      </c>
      <c r="G443" s="25">
        <v>0</v>
      </c>
      <c r="H443" s="25">
        <v>0</v>
      </c>
      <c r="I443" s="25">
        <v>0</v>
      </c>
    </row>
    <row r="444" spans="1:9" ht="31.5">
      <c r="A444" s="94"/>
      <c r="B444" s="115"/>
      <c r="C444" s="106"/>
      <c r="D444" s="109"/>
      <c r="E444" s="109"/>
      <c r="F444" s="25" t="s">
        <v>20</v>
      </c>
      <c r="G444" s="25">
        <v>0</v>
      </c>
      <c r="H444" s="25">
        <v>0</v>
      </c>
      <c r="I444" s="25">
        <v>0</v>
      </c>
    </row>
    <row r="445" spans="1:9" ht="15.75" customHeight="1">
      <c r="A445" s="95"/>
      <c r="B445" s="116"/>
      <c r="C445" s="107"/>
      <c r="D445" s="110"/>
      <c r="E445" s="110"/>
      <c r="F445" s="11" t="s">
        <v>21</v>
      </c>
      <c r="G445" s="25">
        <v>0</v>
      </c>
      <c r="H445" s="25">
        <v>0</v>
      </c>
      <c r="I445" s="25">
        <v>0</v>
      </c>
    </row>
    <row r="446" spans="1:9">
      <c r="A446" s="93" t="s">
        <v>129</v>
      </c>
      <c r="B446" s="114" t="s">
        <v>130</v>
      </c>
      <c r="C446" s="105" t="s">
        <v>23</v>
      </c>
      <c r="D446" s="108">
        <v>2017</v>
      </c>
      <c r="E446" s="108">
        <v>2019</v>
      </c>
      <c r="F446" s="25" t="s">
        <v>16</v>
      </c>
      <c r="G446" s="25">
        <f t="shared" ref="G446:I446" si="102">G447+G448+G449+G450</f>
        <v>175000</v>
      </c>
      <c r="H446" s="25">
        <f t="shared" si="102"/>
        <v>75000</v>
      </c>
      <c r="I446" s="25">
        <f t="shared" si="102"/>
        <v>381477.6</v>
      </c>
    </row>
    <row r="447" spans="1:9">
      <c r="A447" s="94"/>
      <c r="B447" s="115"/>
      <c r="C447" s="106"/>
      <c r="D447" s="109"/>
      <c r="E447" s="109"/>
      <c r="F447" s="25" t="s">
        <v>17</v>
      </c>
      <c r="G447" s="22">
        <v>175000</v>
      </c>
      <c r="H447" s="22">
        <v>75000</v>
      </c>
      <c r="I447" s="22">
        <v>381477.6</v>
      </c>
    </row>
    <row r="448" spans="1:9" ht="31.5">
      <c r="A448" s="94"/>
      <c r="B448" s="115"/>
      <c r="C448" s="106"/>
      <c r="D448" s="109"/>
      <c r="E448" s="109"/>
      <c r="F448" s="25" t="s">
        <v>18</v>
      </c>
      <c r="G448" s="25">
        <v>0</v>
      </c>
      <c r="H448" s="25">
        <v>0</v>
      </c>
      <c r="I448" s="25">
        <v>0</v>
      </c>
    </row>
    <row r="449" spans="1:9" ht="31.5">
      <c r="A449" s="94"/>
      <c r="B449" s="115"/>
      <c r="C449" s="106"/>
      <c r="D449" s="109"/>
      <c r="E449" s="109"/>
      <c r="F449" s="25" t="s">
        <v>19</v>
      </c>
      <c r="G449" s="25">
        <v>0</v>
      </c>
      <c r="H449" s="25">
        <v>0</v>
      </c>
      <c r="I449" s="25">
        <v>0</v>
      </c>
    </row>
    <row r="450" spans="1:9" ht="31.5">
      <c r="A450" s="94"/>
      <c r="B450" s="115"/>
      <c r="C450" s="106"/>
      <c r="D450" s="109"/>
      <c r="E450" s="109"/>
      <c r="F450" s="25" t="s">
        <v>20</v>
      </c>
      <c r="G450" s="25">
        <v>0</v>
      </c>
      <c r="H450" s="25">
        <v>0</v>
      </c>
      <c r="I450" s="25">
        <v>0</v>
      </c>
    </row>
    <row r="451" spans="1:9" ht="15.75" customHeight="1">
      <c r="A451" s="95"/>
      <c r="B451" s="116"/>
      <c r="C451" s="107"/>
      <c r="D451" s="110"/>
      <c r="E451" s="110"/>
      <c r="F451" s="11" t="s">
        <v>21</v>
      </c>
      <c r="G451" s="25">
        <v>0</v>
      </c>
      <c r="H451" s="25">
        <v>0</v>
      </c>
      <c r="I451" s="25">
        <v>0</v>
      </c>
    </row>
    <row r="452" spans="1:9">
      <c r="A452" s="93" t="s">
        <v>131</v>
      </c>
      <c r="B452" s="102" t="s">
        <v>132</v>
      </c>
      <c r="C452" s="105" t="s">
        <v>23</v>
      </c>
      <c r="D452" s="108">
        <v>2017</v>
      </c>
      <c r="E452" s="108">
        <v>2019</v>
      </c>
      <c r="F452" s="25" t="s">
        <v>16</v>
      </c>
      <c r="G452" s="26">
        <f t="shared" ref="G452:I452" si="103">G453+G454+G455+G456</f>
        <v>0</v>
      </c>
      <c r="H452" s="26">
        <f t="shared" si="103"/>
        <v>1875</v>
      </c>
      <c r="I452" s="26">
        <f t="shared" si="103"/>
        <v>0</v>
      </c>
    </row>
    <row r="453" spans="1:9">
      <c r="A453" s="94"/>
      <c r="B453" s="103"/>
      <c r="C453" s="106"/>
      <c r="D453" s="109"/>
      <c r="E453" s="109"/>
      <c r="F453" s="25" t="s">
        <v>17</v>
      </c>
      <c r="G453" s="43">
        <v>0</v>
      </c>
      <c r="H453" s="43">
        <v>300</v>
      </c>
      <c r="I453" s="43">
        <v>0</v>
      </c>
    </row>
    <row r="454" spans="1:9" ht="31.5">
      <c r="A454" s="94"/>
      <c r="B454" s="103"/>
      <c r="C454" s="106"/>
      <c r="D454" s="109"/>
      <c r="E454" s="109"/>
      <c r="F454" s="25" t="s">
        <v>18</v>
      </c>
      <c r="G454" s="25">
        <v>0</v>
      </c>
      <c r="H454" s="25">
        <v>1575</v>
      </c>
      <c r="I454" s="25">
        <v>0</v>
      </c>
    </row>
    <row r="455" spans="1:9" ht="31.5">
      <c r="A455" s="94"/>
      <c r="B455" s="103"/>
      <c r="C455" s="106"/>
      <c r="D455" s="109"/>
      <c r="E455" s="109"/>
      <c r="F455" s="25" t="s">
        <v>19</v>
      </c>
      <c r="G455" s="25">
        <v>0</v>
      </c>
      <c r="H455" s="25">
        <v>0</v>
      </c>
      <c r="I455" s="25">
        <v>0</v>
      </c>
    </row>
    <row r="456" spans="1:9" ht="31.5">
      <c r="A456" s="94"/>
      <c r="B456" s="103"/>
      <c r="C456" s="106"/>
      <c r="D456" s="109"/>
      <c r="E456" s="109"/>
      <c r="F456" s="25" t="s">
        <v>20</v>
      </c>
      <c r="G456" s="25">
        <v>0</v>
      </c>
      <c r="H456" s="25">
        <v>0</v>
      </c>
      <c r="I456" s="25">
        <v>0</v>
      </c>
    </row>
    <row r="457" spans="1:9" ht="15.75" customHeight="1">
      <c r="A457" s="94"/>
      <c r="B457" s="103"/>
      <c r="C457" s="107"/>
      <c r="D457" s="110"/>
      <c r="E457" s="110"/>
      <c r="F457" s="11" t="s">
        <v>21</v>
      </c>
      <c r="G457" s="25">
        <v>0</v>
      </c>
      <c r="H457" s="25">
        <v>0</v>
      </c>
      <c r="I457" s="25">
        <v>0</v>
      </c>
    </row>
    <row r="458" spans="1:9">
      <c r="A458" s="94"/>
      <c r="B458" s="103"/>
      <c r="C458" s="105" t="s">
        <v>25</v>
      </c>
      <c r="D458" s="108">
        <v>2017</v>
      </c>
      <c r="E458" s="108">
        <v>2019</v>
      </c>
      <c r="F458" s="25" t="s">
        <v>16</v>
      </c>
      <c r="G458" s="26">
        <f t="shared" ref="G458:I458" si="104">G459+G460+G461+G462</f>
        <v>874.5</v>
      </c>
      <c r="H458" s="26">
        <f t="shared" si="104"/>
        <v>0</v>
      </c>
      <c r="I458" s="26">
        <f t="shared" si="104"/>
        <v>0</v>
      </c>
    </row>
    <row r="459" spans="1:9">
      <c r="A459" s="94"/>
      <c r="B459" s="103"/>
      <c r="C459" s="106"/>
      <c r="D459" s="109"/>
      <c r="E459" s="109"/>
      <c r="F459" s="25" t="s">
        <v>17</v>
      </c>
      <c r="G459" s="25">
        <v>300</v>
      </c>
      <c r="H459" s="25">
        <v>0</v>
      </c>
      <c r="I459" s="25">
        <v>0</v>
      </c>
    </row>
    <row r="460" spans="1:9" ht="31.5">
      <c r="A460" s="94"/>
      <c r="B460" s="103"/>
      <c r="C460" s="106"/>
      <c r="D460" s="109"/>
      <c r="E460" s="109"/>
      <c r="F460" s="25" t="s">
        <v>18</v>
      </c>
      <c r="G460" s="25">
        <v>574.5</v>
      </c>
      <c r="H460" s="25">
        <v>0</v>
      </c>
      <c r="I460" s="25">
        <v>0</v>
      </c>
    </row>
    <row r="461" spans="1:9" ht="31.5">
      <c r="A461" s="94"/>
      <c r="B461" s="103"/>
      <c r="C461" s="106"/>
      <c r="D461" s="109"/>
      <c r="E461" s="109"/>
      <c r="F461" s="25" t="s">
        <v>19</v>
      </c>
      <c r="G461" s="25">
        <v>0</v>
      </c>
      <c r="H461" s="25">
        <v>0</v>
      </c>
      <c r="I461" s="25">
        <v>0</v>
      </c>
    </row>
    <row r="462" spans="1:9" ht="15.75" customHeight="1">
      <c r="A462" s="94"/>
      <c r="B462" s="103"/>
      <c r="C462" s="106"/>
      <c r="D462" s="109"/>
      <c r="E462" s="109"/>
      <c r="F462" s="25" t="s">
        <v>20</v>
      </c>
      <c r="G462" s="25">
        <v>0</v>
      </c>
      <c r="H462" s="25">
        <v>0</v>
      </c>
      <c r="I462" s="25">
        <v>0</v>
      </c>
    </row>
    <row r="463" spans="1:9" ht="110.25">
      <c r="A463" s="95"/>
      <c r="B463" s="104"/>
      <c r="C463" s="107"/>
      <c r="D463" s="110"/>
      <c r="E463" s="110"/>
      <c r="F463" s="11" t="s">
        <v>21</v>
      </c>
      <c r="G463" s="25">
        <v>0</v>
      </c>
      <c r="H463" s="25">
        <v>0</v>
      </c>
      <c r="I463" s="25">
        <v>0</v>
      </c>
    </row>
    <row r="464" spans="1:9">
      <c r="A464" s="117" t="s">
        <v>133</v>
      </c>
      <c r="B464" s="120" t="s">
        <v>134</v>
      </c>
      <c r="C464" s="123" t="s">
        <v>135</v>
      </c>
      <c r="D464" s="126">
        <v>2015</v>
      </c>
      <c r="E464" s="126">
        <v>2017</v>
      </c>
      <c r="F464" s="26" t="s">
        <v>16</v>
      </c>
      <c r="G464" s="26">
        <f>G465+G466+G467</f>
        <v>2352.9</v>
      </c>
      <c r="H464" s="26">
        <f t="shared" ref="H464:I464" si="105">H465+H466+H467</f>
        <v>2649</v>
      </c>
      <c r="I464" s="26">
        <f t="shared" si="105"/>
        <v>624.79999999999995</v>
      </c>
    </row>
    <row r="465" spans="1:9">
      <c r="A465" s="118"/>
      <c r="B465" s="121"/>
      <c r="C465" s="124"/>
      <c r="D465" s="127"/>
      <c r="E465" s="127"/>
      <c r="F465" s="26" t="s">
        <v>17</v>
      </c>
      <c r="G465" s="26">
        <f>G470+G475+G480</f>
        <v>2352.9</v>
      </c>
      <c r="H465" s="26">
        <f t="shared" ref="H465:I467" si="106">H470+H475+H480</f>
        <v>2649</v>
      </c>
      <c r="I465" s="26">
        <f t="shared" si="106"/>
        <v>624.79999999999995</v>
      </c>
    </row>
    <row r="466" spans="1:9" ht="31.5">
      <c r="A466" s="118"/>
      <c r="B466" s="121"/>
      <c r="C466" s="124"/>
      <c r="D466" s="127"/>
      <c r="E466" s="127"/>
      <c r="F466" s="26" t="s">
        <v>19</v>
      </c>
      <c r="G466" s="26">
        <f>G471+G476+G481</f>
        <v>0</v>
      </c>
      <c r="H466" s="26">
        <f t="shared" si="106"/>
        <v>0</v>
      </c>
      <c r="I466" s="26">
        <f t="shared" si="106"/>
        <v>0</v>
      </c>
    </row>
    <row r="467" spans="1:9" ht="15.75" customHeight="1">
      <c r="A467" s="118"/>
      <c r="B467" s="121"/>
      <c r="C467" s="124"/>
      <c r="D467" s="127"/>
      <c r="E467" s="127"/>
      <c r="F467" s="26" t="s">
        <v>20</v>
      </c>
      <c r="G467" s="26">
        <f>G472+G477+G482</f>
        <v>0</v>
      </c>
      <c r="H467" s="26">
        <f t="shared" si="106"/>
        <v>0</v>
      </c>
      <c r="I467" s="26">
        <f t="shared" si="106"/>
        <v>0</v>
      </c>
    </row>
    <row r="468" spans="1:9" ht="110.25">
      <c r="A468" s="118"/>
      <c r="B468" s="121"/>
      <c r="C468" s="125"/>
      <c r="D468" s="128"/>
      <c r="E468" s="128"/>
      <c r="F468" s="11" t="s">
        <v>21</v>
      </c>
      <c r="G468" s="26">
        <v>0</v>
      </c>
      <c r="H468" s="26">
        <v>0</v>
      </c>
      <c r="I468" s="26">
        <v>0</v>
      </c>
    </row>
    <row r="469" spans="1:9">
      <c r="A469" s="118"/>
      <c r="B469" s="121"/>
      <c r="C469" s="123" t="s">
        <v>303</v>
      </c>
      <c r="D469" s="126">
        <v>2015</v>
      </c>
      <c r="E469" s="126">
        <v>2017</v>
      </c>
      <c r="F469" s="26" t="s">
        <v>16</v>
      </c>
      <c r="G469" s="26">
        <f>G470+G471+G472</f>
        <v>2352.9</v>
      </c>
      <c r="H469" s="26">
        <f t="shared" ref="H469:I469" si="107">H470+H471+H472</f>
        <v>2649</v>
      </c>
      <c r="I469" s="26">
        <f t="shared" si="107"/>
        <v>624.79999999999995</v>
      </c>
    </row>
    <row r="470" spans="1:9">
      <c r="A470" s="118"/>
      <c r="B470" s="121"/>
      <c r="C470" s="124"/>
      <c r="D470" s="127"/>
      <c r="E470" s="127"/>
      <c r="F470" s="26" t="s">
        <v>17</v>
      </c>
      <c r="G470" s="26">
        <f>G485+G515+G620+G655</f>
        <v>2352.9</v>
      </c>
      <c r="H470" s="26">
        <f>H485+H515+H620+H655</f>
        <v>2649</v>
      </c>
      <c r="I470" s="26">
        <f>I485+I515+I620+I655+I679</f>
        <v>624.79999999999995</v>
      </c>
    </row>
    <row r="471" spans="1:9" ht="31.5">
      <c r="A471" s="118"/>
      <c r="B471" s="121"/>
      <c r="C471" s="124"/>
      <c r="D471" s="127"/>
      <c r="E471" s="127"/>
      <c r="F471" s="26" t="s">
        <v>19</v>
      </c>
      <c r="G471" s="26">
        <v>0</v>
      </c>
      <c r="H471" s="26">
        <v>0</v>
      </c>
      <c r="I471" s="26">
        <v>0</v>
      </c>
    </row>
    <row r="472" spans="1:9" ht="15.75" customHeight="1">
      <c r="A472" s="118"/>
      <c r="B472" s="121"/>
      <c r="C472" s="124"/>
      <c r="D472" s="127"/>
      <c r="E472" s="127"/>
      <c r="F472" s="26" t="s">
        <v>20</v>
      </c>
      <c r="G472" s="26">
        <v>0</v>
      </c>
      <c r="H472" s="26">
        <v>0</v>
      </c>
      <c r="I472" s="26">
        <v>0</v>
      </c>
    </row>
    <row r="473" spans="1:9" ht="110.25">
      <c r="A473" s="118"/>
      <c r="B473" s="121"/>
      <c r="C473" s="125"/>
      <c r="D473" s="128"/>
      <c r="E473" s="128"/>
      <c r="F473" s="11" t="s">
        <v>21</v>
      </c>
      <c r="G473" s="26">
        <v>0</v>
      </c>
      <c r="H473" s="26">
        <v>0</v>
      </c>
      <c r="I473" s="26">
        <v>0</v>
      </c>
    </row>
    <row r="474" spans="1:9">
      <c r="A474" s="118"/>
      <c r="B474" s="121"/>
      <c r="C474" s="123" t="s">
        <v>26</v>
      </c>
      <c r="D474" s="126">
        <v>2015</v>
      </c>
      <c r="E474" s="126">
        <v>2017</v>
      </c>
      <c r="F474" s="26" t="s">
        <v>16</v>
      </c>
      <c r="G474" s="26">
        <f>G475+G476+G477</f>
        <v>0</v>
      </c>
      <c r="H474" s="26">
        <f t="shared" ref="H474:I474" si="108">H475+H476+H477</f>
        <v>0</v>
      </c>
      <c r="I474" s="26">
        <f t="shared" si="108"/>
        <v>0</v>
      </c>
    </row>
    <row r="475" spans="1:9">
      <c r="A475" s="118"/>
      <c r="B475" s="121"/>
      <c r="C475" s="124"/>
      <c r="D475" s="127"/>
      <c r="E475" s="127"/>
      <c r="F475" s="26" t="s">
        <v>17</v>
      </c>
      <c r="G475" s="26">
        <f>G480+G485+G490+G495+G500</f>
        <v>0</v>
      </c>
      <c r="H475" s="26">
        <f t="shared" ref="H475:I475" si="109">H480+H485+H490+H495+H500</f>
        <v>0</v>
      </c>
      <c r="I475" s="26">
        <f t="shared" si="109"/>
        <v>0</v>
      </c>
    </row>
    <row r="476" spans="1:9" ht="31.5">
      <c r="A476" s="118"/>
      <c r="B476" s="121"/>
      <c r="C476" s="124"/>
      <c r="D476" s="127"/>
      <c r="E476" s="127"/>
      <c r="F476" s="26" t="s">
        <v>19</v>
      </c>
      <c r="G476" s="26">
        <f>G506+G526+G541+G556+G576+G591+G631+G641+G666</f>
        <v>0</v>
      </c>
      <c r="H476" s="26">
        <f>H506+H526+H541+H556+H576+H591+H631+H641+H666</f>
        <v>0</v>
      </c>
      <c r="I476" s="26">
        <f>I506+I526+I541+I556+I576+I591+I631+I641+I666</f>
        <v>0</v>
      </c>
    </row>
    <row r="477" spans="1:9" ht="15.75" customHeight="1">
      <c r="A477" s="118"/>
      <c r="B477" s="121"/>
      <c r="C477" s="124"/>
      <c r="D477" s="127"/>
      <c r="E477" s="127"/>
      <c r="F477" s="26" t="s">
        <v>20</v>
      </c>
      <c r="G477" s="26">
        <v>0</v>
      </c>
      <c r="H477" s="26">
        <v>0</v>
      </c>
      <c r="I477" s="26">
        <v>0</v>
      </c>
    </row>
    <row r="478" spans="1:9" ht="110.25">
      <c r="A478" s="118"/>
      <c r="B478" s="121"/>
      <c r="C478" s="125"/>
      <c r="D478" s="128"/>
      <c r="E478" s="128"/>
      <c r="F478" s="11" t="s">
        <v>21</v>
      </c>
      <c r="G478" s="26">
        <v>0</v>
      </c>
      <c r="H478" s="26">
        <v>0</v>
      </c>
      <c r="I478" s="26">
        <v>0</v>
      </c>
    </row>
    <row r="479" spans="1:9">
      <c r="A479" s="118"/>
      <c r="B479" s="121"/>
      <c r="C479" s="123" t="s">
        <v>136</v>
      </c>
      <c r="D479" s="126">
        <v>2015</v>
      </c>
      <c r="E479" s="126">
        <v>2017</v>
      </c>
      <c r="F479" s="26" t="s">
        <v>16</v>
      </c>
      <c r="G479" s="26">
        <f>G480+G481+G482</f>
        <v>0</v>
      </c>
      <c r="H479" s="26">
        <f t="shared" ref="H479:I479" si="110">H480+H481+H482</f>
        <v>0</v>
      </c>
      <c r="I479" s="26">
        <f t="shared" si="110"/>
        <v>0</v>
      </c>
    </row>
    <row r="480" spans="1:9">
      <c r="A480" s="118"/>
      <c r="B480" s="121"/>
      <c r="C480" s="124"/>
      <c r="D480" s="127"/>
      <c r="E480" s="127"/>
      <c r="F480" s="26" t="s">
        <v>17</v>
      </c>
      <c r="G480" s="26">
        <f>G485+G490+G495+G500+G505</f>
        <v>0</v>
      </c>
      <c r="H480" s="26">
        <f t="shared" ref="H480:I480" si="111">H485+H490+H495+H500+H505</f>
        <v>0</v>
      </c>
      <c r="I480" s="26">
        <f t="shared" si="111"/>
        <v>0</v>
      </c>
    </row>
    <row r="481" spans="1:9" ht="31.5">
      <c r="A481" s="118"/>
      <c r="B481" s="121"/>
      <c r="C481" s="124"/>
      <c r="D481" s="127"/>
      <c r="E481" s="127"/>
      <c r="F481" s="26" t="s">
        <v>19</v>
      </c>
      <c r="G481" s="26">
        <v>0</v>
      </c>
      <c r="H481" s="26">
        <v>0</v>
      </c>
      <c r="I481" s="26">
        <v>0</v>
      </c>
    </row>
    <row r="482" spans="1:9" ht="15.75" customHeight="1">
      <c r="A482" s="118"/>
      <c r="B482" s="121"/>
      <c r="C482" s="124"/>
      <c r="D482" s="127"/>
      <c r="E482" s="127"/>
      <c r="F482" s="26" t="s">
        <v>20</v>
      </c>
      <c r="G482" s="26">
        <f>G512+G532+G547+G562+G582+G597+G627+G647</f>
        <v>0</v>
      </c>
      <c r="H482" s="26">
        <f>H512+H532+H547+H562+H582+H597+H627+H647</f>
        <v>0</v>
      </c>
      <c r="I482" s="26">
        <f>I512+I532+I547+I562+I582+I597+I627+I647</f>
        <v>0</v>
      </c>
    </row>
    <row r="483" spans="1:9" ht="110.25">
      <c r="A483" s="119"/>
      <c r="B483" s="122"/>
      <c r="C483" s="125"/>
      <c r="D483" s="128"/>
      <c r="E483" s="128"/>
      <c r="F483" s="11" t="s">
        <v>21</v>
      </c>
      <c r="G483" s="26">
        <v>0</v>
      </c>
      <c r="H483" s="26">
        <v>0</v>
      </c>
      <c r="I483" s="26">
        <v>0</v>
      </c>
    </row>
    <row r="484" spans="1:9">
      <c r="A484" s="93" t="s">
        <v>137</v>
      </c>
      <c r="B484" s="114" t="s">
        <v>138</v>
      </c>
      <c r="C484" s="105" t="s">
        <v>139</v>
      </c>
      <c r="D484" s="108">
        <v>2015</v>
      </c>
      <c r="E484" s="108">
        <v>2017</v>
      </c>
      <c r="F484" s="25" t="s">
        <v>16</v>
      </c>
      <c r="G484" s="25">
        <f t="shared" ref="G484:I484" si="112">G485+G486+G487</f>
        <v>0</v>
      </c>
      <c r="H484" s="25">
        <f t="shared" si="112"/>
        <v>0</v>
      </c>
      <c r="I484" s="25">
        <f t="shared" si="112"/>
        <v>0</v>
      </c>
    </row>
    <row r="485" spans="1:9">
      <c r="A485" s="94"/>
      <c r="B485" s="115"/>
      <c r="C485" s="106"/>
      <c r="D485" s="109"/>
      <c r="E485" s="109"/>
      <c r="F485" s="25" t="s">
        <v>17</v>
      </c>
      <c r="G485" s="25">
        <f t="shared" ref="G485:I485" si="113">G490+G495+G500+G505+G510</f>
        <v>0</v>
      </c>
      <c r="H485" s="25">
        <f t="shared" si="113"/>
        <v>0</v>
      </c>
      <c r="I485" s="25">
        <f t="shared" si="113"/>
        <v>0</v>
      </c>
    </row>
    <row r="486" spans="1:9" ht="31.5">
      <c r="A486" s="94"/>
      <c r="B486" s="115"/>
      <c r="C486" s="106"/>
      <c r="D486" s="109"/>
      <c r="E486" s="109"/>
      <c r="F486" s="25" t="s">
        <v>19</v>
      </c>
      <c r="G486" s="25">
        <v>0</v>
      </c>
      <c r="H486" s="25">
        <v>0</v>
      </c>
      <c r="I486" s="25">
        <v>0</v>
      </c>
    </row>
    <row r="487" spans="1:9" ht="15.75" customHeight="1">
      <c r="A487" s="94"/>
      <c r="B487" s="115"/>
      <c r="C487" s="106"/>
      <c r="D487" s="109"/>
      <c r="E487" s="109"/>
      <c r="F487" s="25" t="s">
        <v>20</v>
      </c>
      <c r="G487" s="25">
        <v>0</v>
      </c>
      <c r="H487" s="25">
        <v>0</v>
      </c>
      <c r="I487" s="25">
        <v>0</v>
      </c>
    </row>
    <row r="488" spans="1:9" ht="110.25">
      <c r="A488" s="95"/>
      <c r="B488" s="116"/>
      <c r="C488" s="107"/>
      <c r="D488" s="110"/>
      <c r="E488" s="110"/>
      <c r="F488" s="11" t="s">
        <v>21</v>
      </c>
      <c r="G488" s="25">
        <v>0</v>
      </c>
      <c r="H488" s="25">
        <v>0</v>
      </c>
      <c r="I488" s="25">
        <v>0</v>
      </c>
    </row>
    <row r="489" spans="1:9">
      <c r="A489" s="93" t="s">
        <v>140</v>
      </c>
      <c r="B489" s="114" t="s">
        <v>141</v>
      </c>
      <c r="C489" s="105" t="s">
        <v>23</v>
      </c>
      <c r="D489" s="108">
        <v>2015</v>
      </c>
      <c r="E489" s="108">
        <v>2017</v>
      </c>
      <c r="F489" s="25" t="s">
        <v>16</v>
      </c>
      <c r="G489" s="25">
        <f t="shared" ref="G489:I489" si="114">G490+G491+G492</f>
        <v>0</v>
      </c>
      <c r="H489" s="25">
        <f t="shared" si="114"/>
        <v>0</v>
      </c>
      <c r="I489" s="25">
        <f t="shared" si="114"/>
        <v>0</v>
      </c>
    </row>
    <row r="490" spans="1:9">
      <c r="A490" s="94"/>
      <c r="B490" s="115"/>
      <c r="C490" s="106"/>
      <c r="D490" s="109"/>
      <c r="E490" s="109"/>
      <c r="F490" s="25" t="s">
        <v>17</v>
      </c>
      <c r="G490" s="25">
        <v>0</v>
      </c>
      <c r="H490" s="25">
        <v>0</v>
      </c>
      <c r="I490" s="25">
        <v>0</v>
      </c>
    </row>
    <row r="491" spans="1:9" ht="31.5">
      <c r="A491" s="94"/>
      <c r="B491" s="115"/>
      <c r="C491" s="106"/>
      <c r="D491" s="109"/>
      <c r="E491" s="109"/>
      <c r="F491" s="25" t="s">
        <v>19</v>
      </c>
      <c r="G491" s="25">
        <v>0</v>
      </c>
      <c r="H491" s="25">
        <v>0</v>
      </c>
      <c r="I491" s="25">
        <v>0</v>
      </c>
    </row>
    <row r="492" spans="1:9" ht="15.75" customHeight="1">
      <c r="A492" s="94"/>
      <c r="B492" s="115"/>
      <c r="C492" s="106"/>
      <c r="D492" s="109"/>
      <c r="E492" s="109"/>
      <c r="F492" s="25" t="s">
        <v>20</v>
      </c>
      <c r="G492" s="25">
        <v>0</v>
      </c>
      <c r="H492" s="25">
        <v>0</v>
      </c>
      <c r="I492" s="25">
        <v>0</v>
      </c>
    </row>
    <row r="493" spans="1:9" ht="110.25">
      <c r="A493" s="95"/>
      <c r="B493" s="116"/>
      <c r="C493" s="107"/>
      <c r="D493" s="110"/>
      <c r="E493" s="110"/>
      <c r="F493" s="11" t="s">
        <v>21</v>
      </c>
      <c r="G493" s="25">
        <v>0</v>
      </c>
      <c r="H493" s="25">
        <v>0</v>
      </c>
      <c r="I493" s="25">
        <v>0</v>
      </c>
    </row>
    <row r="494" spans="1:9">
      <c r="A494" s="93" t="s">
        <v>142</v>
      </c>
      <c r="B494" s="114" t="s">
        <v>143</v>
      </c>
      <c r="C494" s="105" t="s">
        <v>23</v>
      </c>
      <c r="D494" s="108">
        <v>2015</v>
      </c>
      <c r="E494" s="108">
        <v>2017</v>
      </c>
      <c r="F494" s="25" t="s">
        <v>16</v>
      </c>
      <c r="G494" s="25">
        <f t="shared" ref="G494:I494" si="115">G495+G496+G497</f>
        <v>0</v>
      </c>
      <c r="H494" s="25">
        <f t="shared" si="115"/>
        <v>0</v>
      </c>
      <c r="I494" s="25">
        <f t="shared" si="115"/>
        <v>0</v>
      </c>
    </row>
    <row r="495" spans="1:9">
      <c r="A495" s="94"/>
      <c r="B495" s="115"/>
      <c r="C495" s="106"/>
      <c r="D495" s="109"/>
      <c r="E495" s="109"/>
      <c r="F495" s="25" t="s">
        <v>17</v>
      </c>
      <c r="G495" s="25">
        <v>0</v>
      </c>
      <c r="H495" s="25">
        <v>0</v>
      </c>
      <c r="I495" s="25">
        <v>0</v>
      </c>
    </row>
    <row r="496" spans="1:9" ht="31.5">
      <c r="A496" s="94"/>
      <c r="B496" s="115"/>
      <c r="C496" s="106"/>
      <c r="D496" s="109"/>
      <c r="E496" s="109"/>
      <c r="F496" s="25" t="s">
        <v>19</v>
      </c>
      <c r="G496" s="25">
        <v>0</v>
      </c>
      <c r="H496" s="25">
        <v>0</v>
      </c>
      <c r="I496" s="25">
        <v>0</v>
      </c>
    </row>
    <row r="497" spans="1:9" ht="15.75" customHeight="1">
      <c r="A497" s="94"/>
      <c r="B497" s="115"/>
      <c r="C497" s="106"/>
      <c r="D497" s="109"/>
      <c r="E497" s="109"/>
      <c r="F497" s="25" t="s">
        <v>20</v>
      </c>
      <c r="G497" s="25">
        <v>0</v>
      </c>
      <c r="H497" s="25">
        <v>0</v>
      </c>
      <c r="I497" s="25">
        <v>0</v>
      </c>
    </row>
    <row r="498" spans="1:9" ht="110.25">
      <c r="A498" s="95"/>
      <c r="B498" s="116"/>
      <c r="C498" s="107"/>
      <c r="D498" s="110"/>
      <c r="E498" s="110"/>
      <c r="F498" s="11" t="s">
        <v>21</v>
      </c>
      <c r="G498" s="25">
        <v>0</v>
      </c>
      <c r="H498" s="25">
        <v>0</v>
      </c>
      <c r="I498" s="25">
        <v>0</v>
      </c>
    </row>
    <row r="499" spans="1:9">
      <c r="A499" s="93" t="s">
        <v>144</v>
      </c>
      <c r="B499" s="114" t="s">
        <v>145</v>
      </c>
      <c r="C499" s="105" t="s">
        <v>23</v>
      </c>
      <c r="D499" s="108" t="s">
        <v>146</v>
      </c>
      <c r="E499" s="108" t="s">
        <v>14</v>
      </c>
      <c r="F499" s="25" t="s">
        <v>16</v>
      </c>
      <c r="G499" s="25">
        <f t="shared" ref="G499:I499" si="116">G500+G501+G502+G503</f>
        <v>0</v>
      </c>
      <c r="H499" s="25">
        <f t="shared" si="116"/>
        <v>0</v>
      </c>
      <c r="I499" s="25">
        <f t="shared" si="116"/>
        <v>0</v>
      </c>
    </row>
    <row r="500" spans="1:9">
      <c r="A500" s="94"/>
      <c r="B500" s="115"/>
      <c r="C500" s="106"/>
      <c r="D500" s="109"/>
      <c r="E500" s="109"/>
      <c r="F500" s="25" t="s">
        <v>17</v>
      </c>
      <c r="G500" s="22">
        <v>0</v>
      </c>
      <c r="H500" s="22">
        <v>0</v>
      </c>
      <c r="I500" s="22">
        <v>0</v>
      </c>
    </row>
    <row r="501" spans="1:9" ht="31.5">
      <c r="A501" s="94"/>
      <c r="B501" s="115"/>
      <c r="C501" s="106"/>
      <c r="D501" s="109"/>
      <c r="E501" s="109"/>
      <c r="F501" s="25" t="s">
        <v>19</v>
      </c>
      <c r="G501" s="22">
        <v>0</v>
      </c>
      <c r="H501" s="22">
        <v>0</v>
      </c>
      <c r="I501" s="22">
        <v>0</v>
      </c>
    </row>
    <row r="502" spans="1:9" ht="15.75" customHeight="1">
      <c r="A502" s="94"/>
      <c r="B502" s="115"/>
      <c r="C502" s="106"/>
      <c r="D502" s="109"/>
      <c r="E502" s="109"/>
      <c r="F502" s="25" t="s">
        <v>20</v>
      </c>
      <c r="G502" s="22">
        <v>0</v>
      </c>
      <c r="H502" s="22">
        <v>0</v>
      </c>
      <c r="I502" s="22">
        <v>0</v>
      </c>
    </row>
    <row r="503" spans="1:9" ht="110.25">
      <c r="A503" s="94"/>
      <c r="B503" s="115"/>
      <c r="C503" s="107"/>
      <c r="D503" s="110"/>
      <c r="E503" s="110"/>
      <c r="F503" s="11" t="s">
        <v>21</v>
      </c>
      <c r="G503" s="22">
        <v>0</v>
      </c>
      <c r="H503" s="22">
        <v>0</v>
      </c>
      <c r="I503" s="22">
        <v>0</v>
      </c>
    </row>
    <row r="504" spans="1:9">
      <c r="A504" s="94"/>
      <c r="B504" s="115"/>
      <c r="C504" s="105" t="s">
        <v>26</v>
      </c>
      <c r="D504" s="108" t="s">
        <v>146</v>
      </c>
      <c r="E504" s="108" t="s">
        <v>14</v>
      </c>
      <c r="F504" s="25" t="s">
        <v>16</v>
      </c>
      <c r="G504" s="25">
        <f t="shared" ref="G504:I504" si="117">G505+G506+G507</f>
        <v>0</v>
      </c>
      <c r="H504" s="25">
        <f t="shared" si="117"/>
        <v>0</v>
      </c>
      <c r="I504" s="25">
        <f t="shared" si="117"/>
        <v>0</v>
      </c>
    </row>
    <row r="505" spans="1:9">
      <c r="A505" s="94"/>
      <c r="B505" s="115"/>
      <c r="C505" s="106"/>
      <c r="D505" s="109"/>
      <c r="E505" s="109"/>
      <c r="F505" s="25" t="s">
        <v>17</v>
      </c>
      <c r="G505" s="22">
        <v>0</v>
      </c>
      <c r="H505" s="22">
        <v>0</v>
      </c>
      <c r="I505" s="22">
        <v>0</v>
      </c>
    </row>
    <row r="506" spans="1:9" ht="31.5">
      <c r="A506" s="94"/>
      <c r="B506" s="115"/>
      <c r="C506" s="106"/>
      <c r="D506" s="109"/>
      <c r="E506" s="109"/>
      <c r="F506" s="25" t="s">
        <v>19</v>
      </c>
      <c r="G506" s="22">
        <v>0</v>
      </c>
      <c r="H506" s="22">
        <v>0</v>
      </c>
      <c r="I506" s="22">
        <v>0</v>
      </c>
    </row>
    <row r="507" spans="1:9" ht="15.75" customHeight="1">
      <c r="A507" s="94"/>
      <c r="B507" s="115"/>
      <c r="C507" s="106"/>
      <c r="D507" s="109"/>
      <c r="E507" s="109"/>
      <c r="F507" s="25" t="s">
        <v>20</v>
      </c>
      <c r="G507" s="22">
        <v>0</v>
      </c>
      <c r="H507" s="22">
        <v>0</v>
      </c>
      <c r="I507" s="22">
        <v>0</v>
      </c>
    </row>
    <row r="508" spans="1:9" ht="110.25">
      <c r="A508" s="94"/>
      <c r="B508" s="115"/>
      <c r="C508" s="107"/>
      <c r="D508" s="110"/>
      <c r="E508" s="110"/>
      <c r="F508" s="11" t="s">
        <v>21</v>
      </c>
      <c r="G508" s="22">
        <v>0</v>
      </c>
      <c r="H508" s="22">
        <v>0</v>
      </c>
      <c r="I508" s="22">
        <v>0</v>
      </c>
    </row>
    <row r="509" spans="1:9">
      <c r="A509" s="94"/>
      <c r="B509" s="115"/>
      <c r="C509" s="105" t="s">
        <v>136</v>
      </c>
      <c r="D509" s="108" t="s">
        <v>146</v>
      </c>
      <c r="E509" s="108" t="s">
        <v>147</v>
      </c>
      <c r="F509" s="25" t="s">
        <v>16</v>
      </c>
      <c r="G509" s="25">
        <f t="shared" ref="G509:I509" si="118">G510+G511+G512</f>
        <v>0</v>
      </c>
      <c r="H509" s="25">
        <f t="shared" si="118"/>
        <v>0</v>
      </c>
      <c r="I509" s="25">
        <f t="shared" si="118"/>
        <v>0</v>
      </c>
    </row>
    <row r="510" spans="1:9">
      <c r="A510" s="94"/>
      <c r="B510" s="115"/>
      <c r="C510" s="106"/>
      <c r="D510" s="109"/>
      <c r="E510" s="109"/>
      <c r="F510" s="25" t="s">
        <v>17</v>
      </c>
      <c r="G510" s="22">
        <v>0</v>
      </c>
      <c r="H510" s="22">
        <v>0</v>
      </c>
      <c r="I510" s="22">
        <v>0</v>
      </c>
    </row>
    <row r="511" spans="1:9" ht="31.5">
      <c r="A511" s="94"/>
      <c r="B511" s="115"/>
      <c r="C511" s="106"/>
      <c r="D511" s="109"/>
      <c r="E511" s="109"/>
      <c r="F511" s="25" t="s">
        <v>19</v>
      </c>
      <c r="G511" s="22">
        <v>0</v>
      </c>
      <c r="H511" s="22">
        <v>0</v>
      </c>
      <c r="I511" s="22">
        <v>0</v>
      </c>
    </row>
    <row r="512" spans="1:9" ht="15.75" customHeight="1">
      <c r="A512" s="94"/>
      <c r="B512" s="115"/>
      <c r="C512" s="106"/>
      <c r="D512" s="109"/>
      <c r="E512" s="109"/>
      <c r="F512" s="25" t="s">
        <v>20</v>
      </c>
      <c r="G512" s="22">
        <v>0</v>
      </c>
      <c r="H512" s="22">
        <v>0</v>
      </c>
      <c r="I512" s="22">
        <v>0</v>
      </c>
    </row>
    <row r="513" spans="1:9" ht="110.25">
      <c r="A513" s="95"/>
      <c r="B513" s="116"/>
      <c r="C513" s="107"/>
      <c r="D513" s="110"/>
      <c r="E513" s="110"/>
      <c r="F513" s="11" t="s">
        <v>21</v>
      </c>
      <c r="G513" s="22">
        <v>0</v>
      </c>
      <c r="H513" s="22">
        <v>0</v>
      </c>
      <c r="I513" s="22">
        <v>0</v>
      </c>
    </row>
    <row r="514" spans="1:9">
      <c r="A514" s="93" t="s">
        <v>148</v>
      </c>
      <c r="B514" s="102" t="s">
        <v>149</v>
      </c>
      <c r="C514" s="105" t="s">
        <v>23</v>
      </c>
      <c r="D514" s="108">
        <v>2015</v>
      </c>
      <c r="E514" s="108">
        <v>2017</v>
      </c>
      <c r="F514" s="25" t="s">
        <v>16</v>
      </c>
      <c r="G514" s="25">
        <f t="shared" ref="G514:I514" si="119">G515+G516+G517</f>
        <v>1902.9</v>
      </c>
      <c r="H514" s="25">
        <f t="shared" si="119"/>
        <v>2199</v>
      </c>
      <c r="I514" s="25">
        <f t="shared" si="119"/>
        <v>564.9</v>
      </c>
    </row>
    <row r="515" spans="1:9">
      <c r="A515" s="94"/>
      <c r="B515" s="103"/>
      <c r="C515" s="106"/>
      <c r="D515" s="109"/>
      <c r="E515" s="109"/>
      <c r="F515" s="25" t="s">
        <v>17</v>
      </c>
      <c r="G515" s="25">
        <f>G520+G535+G550+G565+G570+G585+G600+G615</f>
        <v>1902.9</v>
      </c>
      <c r="H515" s="25">
        <f t="shared" ref="H515:I515" si="120">H520+H535+H550+H565+H570+H585+H600+H615</f>
        <v>2199</v>
      </c>
      <c r="I515" s="25">
        <f t="shared" si="120"/>
        <v>564.9</v>
      </c>
    </row>
    <row r="516" spans="1:9" ht="31.5">
      <c r="A516" s="94"/>
      <c r="B516" s="103"/>
      <c r="C516" s="106"/>
      <c r="D516" s="109"/>
      <c r="E516" s="109"/>
      <c r="F516" s="25" t="s">
        <v>19</v>
      </c>
      <c r="G516" s="25">
        <v>0</v>
      </c>
      <c r="H516" s="25">
        <v>0</v>
      </c>
      <c r="I516" s="25">
        <v>0</v>
      </c>
    </row>
    <row r="517" spans="1:9" ht="15.75" customHeight="1">
      <c r="A517" s="94"/>
      <c r="B517" s="103"/>
      <c r="C517" s="106"/>
      <c r="D517" s="109"/>
      <c r="E517" s="109"/>
      <c r="F517" s="25" t="s">
        <v>20</v>
      </c>
      <c r="G517" s="25">
        <v>0</v>
      </c>
      <c r="H517" s="25">
        <v>0</v>
      </c>
      <c r="I517" s="25">
        <v>0</v>
      </c>
    </row>
    <row r="518" spans="1:9" ht="110.25">
      <c r="A518" s="95"/>
      <c r="B518" s="104"/>
      <c r="C518" s="107"/>
      <c r="D518" s="110"/>
      <c r="E518" s="110"/>
      <c r="F518" s="11" t="s">
        <v>21</v>
      </c>
      <c r="G518" s="25">
        <v>0</v>
      </c>
      <c r="H518" s="25">
        <v>0</v>
      </c>
      <c r="I518" s="25">
        <v>0</v>
      </c>
    </row>
    <row r="519" spans="1:9">
      <c r="A519" s="93" t="s">
        <v>150</v>
      </c>
      <c r="B519" s="102" t="s">
        <v>151</v>
      </c>
      <c r="C519" s="105" t="s">
        <v>23</v>
      </c>
      <c r="D519" s="108">
        <v>2015</v>
      </c>
      <c r="E519" s="108">
        <v>2017</v>
      </c>
      <c r="F519" s="25" t="s">
        <v>16</v>
      </c>
      <c r="G519" s="25">
        <f t="shared" ref="G519:I519" si="121">G520+G521+G522</f>
        <v>2.3999999999999986</v>
      </c>
      <c r="H519" s="25">
        <f t="shared" si="121"/>
        <v>2.3999999999999986</v>
      </c>
      <c r="I519" s="25">
        <f t="shared" si="121"/>
        <v>2.3999999999999986</v>
      </c>
    </row>
    <row r="520" spans="1:9">
      <c r="A520" s="94"/>
      <c r="B520" s="103"/>
      <c r="C520" s="106"/>
      <c r="D520" s="109"/>
      <c r="E520" s="109"/>
      <c r="F520" s="25" t="s">
        <v>17</v>
      </c>
      <c r="G520" s="25">
        <f>10+10-17.6</f>
        <v>2.3999999999999986</v>
      </c>
      <c r="H520" s="25">
        <f>10+10-17.6</f>
        <v>2.3999999999999986</v>
      </c>
      <c r="I520" s="25">
        <f>10+10-17.6</f>
        <v>2.3999999999999986</v>
      </c>
    </row>
    <row r="521" spans="1:9" ht="31.5">
      <c r="A521" s="94"/>
      <c r="B521" s="103"/>
      <c r="C521" s="106"/>
      <c r="D521" s="109"/>
      <c r="E521" s="109"/>
      <c r="F521" s="25" t="s">
        <v>19</v>
      </c>
      <c r="G521" s="25">
        <v>0</v>
      </c>
      <c r="H521" s="25">
        <v>0</v>
      </c>
      <c r="I521" s="25">
        <v>0</v>
      </c>
    </row>
    <row r="522" spans="1:9" ht="15.75" customHeight="1">
      <c r="A522" s="94"/>
      <c r="B522" s="103"/>
      <c r="C522" s="106"/>
      <c r="D522" s="109"/>
      <c r="E522" s="109"/>
      <c r="F522" s="25" t="s">
        <v>20</v>
      </c>
      <c r="G522" s="25">
        <v>0</v>
      </c>
      <c r="H522" s="25">
        <v>0</v>
      </c>
      <c r="I522" s="25">
        <v>0</v>
      </c>
    </row>
    <row r="523" spans="1:9" ht="110.25">
      <c r="A523" s="94"/>
      <c r="B523" s="103"/>
      <c r="C523" s="107"/>
      <c r="D523" s="110"/>
      <c r="E523" s="110"/>
      <c r="F523" s="11" t="s">
        <v>21</v>
      </c>
      <c r="G523" s="25">
        <v>0</v>
      </c>
      <c r="H523" s="25">
        <v>0</v>
      </c>
      <c r="I523" s="25">
        <v>0</v>
      </c>
    </row>
    <row r="524" spans="1:9">
      <c r="A524" s="94"/>
      <c r="B524" s="103"/>
      <c r="C524" s="105" t="s">
        <v>26</v>
      </c>
      <c r="D524" s="108">
        <v>2015</v>
      </c>
      <c r="E524" s="108">
        <v>2017</v>
      </c>
      <c r="F524" s="25" t="s">
        <v>16</v>
      </c>
      <c r="G524" s="25">
        <f>G525+G526+G527</f>
        <v>0</v>
      </c>
      <c r="H524" s="25">
        <f>H525+H526+H527</f>
        <v>0</v>
      </c>
      <c r="I524" s="25">
        <f>I525+I526+I527</f>
        <v>0</v>
      </c>
    </row>
    <row r="525" spans="1:9">
      <c r="A525" s="94"/>
      <c r="B525" s="103"/>
      <c r="C525" s="106"/>
      <c r="D525" s="109"/>
      <c r="E525" s="109"/>
      <c r="F525" s="25" t="s">
        <v>17</v>
      </c>
      <c r="G525" s="25">
        <v>0</v>
      </c>
      <c r="H525" s="25">
        <v>0</v>
      </c>
      <c r="I525" s="25">
        <v>0</v>
      </c>
    </row>
    <row r="526" spans="1:9" ht="31.5">
      <c r="A526" s="94"/>
      <c r="B526" s="103"/>
      <c r="C526" s="106"/>
      <c r="D526" s="109"/>
      <c r="E526" s="109"/>
      <c r="F526" s="25" t="s">
        <v>19</v>
      </c>
      <c r="G526" s="25">
        <v>0</v>
      </c>
      <c r="H526" s="25">
        <v>0</v>
      </c>
      <c r="I526" s="25">
        <v>0</v>
      </c>
    </row>
    <row r="527" spans="1:9" ht="15.75" customHeight="1">
      <c r="A527" s="94"/>
      <c r="B527" s="103"/>
      <c r="C527" s="106"/>
      <c r="D527" s="109"/>
      <c r="E527" s="109"/>
      <c r="F527" s="25" t="s">
        <v>20</v>
      </c>
      <c r="G527" s="25">
        <v>0</v>
      </c>
      <c r="H527" s="25">
        <v>0</v>
      </c>
      <c r="I527" s="25">
        <v>0</v>
      </c>
    </row>
    <row r="528" spans="1:9" ht="110.25">
      <c r="A528" s="94"/>
      <c r="B528" s="103"/>
      <c r="C528" s="106"/>
      <c r="D528" s="109"/>
      <c r="E528" s="109"/>
      <c r="F528" s="11" t="s">
        <v>21</v>
      </c>
      <c r="G528" s="25">
        <v>0</v>
      </c>
      <c r="H528" s="25">
        <v>0</v>
      </c>
      <c r="I528" s="25">
        <v>0</v>
      </c>
    </row>
    <row r="529" spans="1:9">
      <c r="A529" s="94"/>
      <c r="B529" s="103"/>
      <c r="C529" s="106" t="s">
        <v>136</v>
      </c>
      <c r="D529" s="109">
        <v>2015</v>
      </c>
      <c r="E529" s="109">
        <v>2017</v>
      </c>
      <c r="F529" s="25" t="s">
        <v>16</v>
      </c>
      <c r="G529" s="25">
        <f t="shared" ref="G529:I529" si="122">G530+G531+G532</f>
        <v>0</v>
      </c>
      <c r="H529" s="25">
        <f t="shared" si="122"/>
        <v>0</v>
      </c>
      <c r="I529" s="25">
        <f t="shared" si="122"/>
        <v>0</v>
      </c>
    </row>
    <row r="530" spans="1:9">
      <c r="A530" s="94"/>
      <c r="B530" s="103"/>
      <c r="C530" s="106"/>
      <c r="D530" s="109"/>
      <c r="E530" s="109"/>
      <c r="F530" s="25" t="s">
        <v>17</v>
      </c>
      <c r="G530" s="25">
        <v>0</v>
      </c>
      <c r="H530" s="25">
        <v>0</v>
      </c>
      <c r="I530" s="25">
        <v>0</v>
      </c>
    </row>
    <row r="531" spans="1:9" ht="31.5">
      <c r="A531" s="94"/>
      <c r="B531" s="103"/>
      <c r="C531" s="106"/>
      <c r="D531" s="109"/>
      <c r="E531" s="109"/>
      <c r="F531" s="25" t="s">
        <v>19</v>
      </c>
      <c r="G531" s="25">
        <v>0</v>
      </c>
      <c r="H531" s="25">
        <v>0</v>
      </c>
      <c r="I531" s="25">
        <v>0</v>
      </c>
    </row>
    <row r="532" spans="1:9" ht="15.75" customHeight="1">
      <c r="A532" s="94"/>
      <c r="B532" s="103"/>
      <c r="C532" s="106"/>
      <c r="D532" s="109"/>
      <c r="E532" s="109"/>
      <c r="F532" s="25" t="s">
        <v>20</v>
      </c>
      <c r="G532" s="25">
        <v>0</v>
      </c>
      <c r="H532" s="25">
        <v>0</v>
      </c>
      <c r="I532" s="25">
        <v>0</v>
      </c>
    </row>
    <row r="533" spans="1:9" ht="110.25">
      <c r="A533" s="95"/>
      <c r="B533" s="104"/>
      <c r="C533" s="107"/>
      <c r="D533" s="110"/>
      <c r="E533" s="110"/>
      <c r="F533" s="11" t="s">
        <v>21</v>
      </c>
      <c r="G533" s="25">
        <v>0</v>
      </c>
      <c r="H533" s="25">
        <v>0</v>
      </c>
      <c r="I533" s="25">
        <v>0</v>
      </c>
    </row>
    <row r="534" spans="1:9">
      <c r="A534" s="93" t="s">
        <v>152</v>
      </c>
      <c r="B534" s="102" t="s">
        <v>153</v>
      </c>
      <c r="C534" s="105" t="s">
        <v>23</v>
      </c>
      <c r="D534" s="108">
        <v>2015</v>
      </c>
      <c r="E534" s="108">
        <v>2017</v>
      </c>
      <c r="F534" s="25" t="s">
        <v>16</v>
      </c>
      <c r="G534" s="25">
        <f t="shared" ref="G534:I534" si="123">G535+G536+G537</f>
        <v>10</v>
      </c>
      <c r="H534" s="25">
        <f t="shared" si="123"/>
        <v>10</v>
      </c>
      <c r="I534" s="25">
        <f t="shared" si="123"/>
        <v>10</v>
      </c>
    </row>
    <row r="535" spans="1:9">
      <c r="A535" s="94"/>
      <c r="B535" s="103"/>
      <c r="C535" s="106"/>
      <c r="D535" s="109"/>
      <c r="E535" s="109"/>
      <c r="F535" s="25" t="s">
        <v>17</v>
      </c>
      <c r="G535" s="25">
        <v>10</v>
      </c>
      <c r="H535" s="25">
        <v>10</v>
      </c>
      <c r="I535" s="25">
        <v>10</v>
      </c>
    </row>
    <row r="536" spans="1:9" ht="31.5">
      <c r="A536" s="94"/>
      <c r="B536" s="103"/>
      <c r="C536" s="106"/>
      <c r="D536" s="109"/>
      <c r="E536" s="109"/>
      <c r="F536" s="25" t="s">
        <v>19</v>
      </c>
      <c r="G536" s="25">
        <v>0</v>
      </c>
      <c r="H536" s="25">
        <v>0</v>
      </c>
      <c r="I536" s="25">
        <v>0</v>
      </c>
    </row>
    <row r="537" spans="1:9" ht="15.75" customHeight="1">
      <c r="A537" s="94"/>
      <c r="B537" s="103"/>
      <c r="C537" s="106"/>
      <c r="D537" s="109"/>
      <c r="E537" s="109"/>
      <c r="F537" s="25" t="s">
        <v>20</v>
      </c>
      <c r="G537" s="25">
        <v>0</v>
      </c>
      <c r="H537" s="25">
        <v>0</v>
      </c>
      <c r="I537" s="25">
        <v>0</v>
      </c>
    </row>
    <row r="538" spans="1:9" ht="110.25">
      <c r="A538" s="94"/>
      <c r="B538" s="103"/>
      <c r="C538" s="107"/>
      <c r="D538" s="110"/>
      <c r="E538" s="110"/>
      <c r="F538" s="11" t="s">
        <v>21</v>
      </c>
      <c r="G538" s="25">
        <v>0</v>
      </c>
      <c r="H538" s="25">
        <v>0</v>
      </c>
      <c r="I538" s="25">
        <v>0</v>
      </c>
    </row>
    <row r="539" spans="1:9">
      <c r="A539" s="94"/>
      <c r="B539" s="103"/>
      <c r="C539" s="105" t="s">
        <v>26</v>
      </c>
      <c r="D539" s="108">
        <v>2015</v>
      </c>
      <c r="E539" s="108">
        <v>2017</v>
      </c>
      <c r="F539" s="25" t="s">
        <v>16</v>
      </c>
      <c r="G539" s="25">
        <f t="shared" ref="G539:I539" si="124">G540+G541+G542</f>
        <v>0</v>
      </c>
      <c r="H539" s="25">
        <f t="shared" si="124"/>
        <v>0</v>
      </c>
      <c r="I539" s="25">
        <f t="shared" si="124"/>
        <v>0</v>
      </c>
    </row>
    <row r="540" spans="1:9">
      <c r="A540" s="94"/>
      <c r="B540" s="103"/>
      <c r="C540" s="106"/>
      <c r="D540" s="109"/>
      <c r="E540" s="109"/>
      <c r="F540" s="25" t="s">
        <v>17</v>
      </c>
      <c r="G540" s="25">
        <v>0</v>
      </c>
      <c r="H540" s="25">
        <v>0</v>
      </c>
      <c r="I540" s="25">
        <v>0</v>
      </c>
    </row>
    <row r="541" spans="1:9" ht="31.5">
      <c r="A541" s="94"/>
      <c r="B541" s="103"/>
      <c r="C541" s="106"/>
      <c r="D541" s="109"/>
      <c r="E541" s="109"/>
      <c r="F541" s="25" t="s">
        <v>19</v>
      </c>
      <c r="G541" s="25">
        <v>0</v>
      </c>
      <c r="H541" s="25">
        <v>0</v>
      </c>
      <c r="I541" s="25">
        <v>0</v>
      </c>
    </row>
    <row r="542" spans="1:9" ht="15.75" customHeight="1">
      <c r="A542" s="94"/>
      <c r="B542" s="103"/>
      <c r="C542" s="106"/>
      <c r="D542" s="109"/>
      <c r="E542" s="109"/>
      <c r="F542" s="25" t="s">
        <v>20</v>
      </c>
      <c r="G542" s="25">
        <v>0</v>
      </c>
      <c r="H542" s="25">
        <v>0</v>
      </c>
      <c r="I542" s="25">
        <v>0</v>
      </c>
    </row>
    <row r="543" spans="1:9" ht="110.25">
      <c r="A543" s="94"/>
      <c r="B543" s="103"/>
      <c r="C543" s="106"/>
      <c r="D543" s="109"/>
      <c r="E543" s="109"/>
      <c r="F543" s="11" t="s">
        <v>21</v>
      </c>
      <c r="G543" s="25">
        <v>0</v>
      </c>
      <c r="H543" s="25">
        <v>0</v>
      </c>
      <c r="I543" s="25">
        <v>0</v>
      </c>
    </row>
    <row r="544" spans="1:9">
      <c r="A544" s="94"/>
      <c r="B544" s="103"/>
      <c r="C544" s="106" t="s">
        <v>136</v>
      </c>
      <c r="D544" s="109">
        <v>2015</v>
      </c>
      <c r="E544" s="109">
        <v>2017</v>
      </c>
      <c r="F544" s="25" t="s">
        <v>16</v>
      </c>
      <c r="G544" s="25">
        <f t="shared" ref="G544:I544" si="125">G545+G546+G547</f>
        <v>0</v>
      </c>
      <c r="H544" s="25">
        <f t="shared" si="125"/>
        <v>0</v>
      </c>
      <c r="I544" s="25">
        <f t="shared" si="125"/>
        <v>0</v>
      </c>
    </row>
    <row r="545" spans="1:9">
      <c r="A545" s="94"/>
      <c r="B545" s="103"/>
      <c r="C545" s="106"/>
      <c r="D545" s="109"/>
      <c r="E545" s="109"/>
      <c r="F545" s="25" t="s">
        <v>17</v>
      </c>
      <c r="G545" s="25">
        <v>0</v>
      </c>
      <c r="H545" s="25">
        <v>0</v>
      </c>
      <c r="I545" s="25">
        <v>0</v>
      </c>
    </row>
    <row r="546" spans="1:9" ht="31.5">
      <c r="A546" s="94"/>
      <c r="B546" s="103"/>
      <c r="C546" s="106"/>
      <c r="D546" s="109"/>
      <c r="E546" s="109"/>
      <c r="F546" s="25" t="s">
        <v>19</v>
      </c>
      <c r="G546" s="25">
        <v>0</v>
      </c>
      <c r="H546" s="25">
        <v>0</v>
      </c>
      <c r="I546" s="25">
        <v>0</v>
      </c>
    </row>
    <row r="547" spans="1:9" ht="15.75" customHeight="1">
      <c r="A547" s="94"/>
      <c r="B547" s="103"/>
      <c r="C547" s="106"/>
      <c r="D547" s="109"/>
      <c r="E547" s="109"/>
      <c r="F547" s="25" t="s">
        <v>20</v>
      </c>
      <c r="G547" s="25">
        <v>0</v>
      </c>
      <c r="H547" s="25">
        <v>0</v>
      </c>
      <c r="I547" s="25">
        <v>0</v>
      </c>
    </row>
    <row r="548" spans="1:9" ht="110.25">
      <c r="A548" s="95"/>
      <c r="B548" s="104"/>
      <c r="C548" s="107"/>
      <c r="D548" s="110"/>
      <c r="E548" s="110"/>
      <c r="F548" s="11" t="s">
        <v>21</v>
      </c>
      <c r="G548" s="25">
        <v>0</v>
      </c>
      <c r="H548" s="25">
        <v>0</v>
      </c>
      <c r="I548" s="25">
        <v>0</v>
      </c>
    </row>
    <row r="549" spans="1:9">
      <c r="A549" s="93" t="s">
        <v>154</v>
      </c>
      <c r="B549" s="102" t="s">
        <v>155</v>
      </c>
      <c r="C549" s="105" t="s">
        <v>156</v>
      </c>
      <c r="D549" s="108">
        <v>2015</v>
      </c>
      <c r="E549" s="108">
        <v>2017</v>
      </c>
      <c r="F549" s="25" t="s">
        <v>16</v>
      </c>
      <c r="G549" s="25">
        <f t="shared" ref="G549:I549" si="126">G550+G551+G552</f>
        <v>0</v>
      </c>
      <c r="H549" s="25">
        <f t="shared" si="126"/>
        <v>0</v>
      </c>
      <c r="I549" s="25">
        <f t="shared" si="126"/>
        <v>0</v>
      </c>
    </row>
    <row r="550" spans="1:9">
      <c r="A550" s="94"/>
      <c r="B550" s="103"/>
      <c r="C550" s="106"/>
      <c r="D550" s="109"/>
      <c r="E550" s="109"/>
      <c r="F550" s="25" t="s">
        <v>17</v>
      </c>
      <c r="G550" s="25">
        <v>0</v>
      </c>
      <c r="H550" s="25">
        <v>0</v>
      </c>
      <c r="I550" s="25">
        <v>0</v>
      </c>
    </row>
    <row r="551" spans="1:9" ht="31.5">
      <c r="A551" s="94"/>
      <c r="B551" s="103"/>
      <c r="C551" s="106"/>
      <c r="D551" s="109"/>
      <c r="E551" s="109"/>
      <c r="F551" s="25" t="s">
        <v>19</v>
      </c>
      <c r="G551" s="25">
        <v>0</v>
      </c>
      <c r="H551" s="25">
        <v>0</v>
      </c>
      <c r="I551" s="25">
        <v>0</v>
      </c>
    </row>
    <row r="552" spans="1:9" ht="15.75" customHeight="1">
      <c r="A552" s="94"/>
      <c r="B552" s="103"/>
      <c r="C552" s="106"/>
      <c r="D552" s="109"/>
      <c r="E552" s="109"/>
      <c r="F552" s="25" t="s">
        <v>20</v>
      </c>
      <c r="G552" s="25">
        <v>0</v>
      </c>
      <c r="H552" s="25">
        <v>0</v>
      </c>
      <c r="I552" s="25">
        <v>0</v>
      </c>
    </row>
    <row r="553" spans="1:9" ht="110.25">
      <c r="A553" s="94"/>
      <c r="B553" s="103"/>
      <c r="C553" s="107"/>
      <c r="D553" s="110"/>
      <c r="E553" s="110"/>
      <c r="F553" s="11" t="s">
        <v>21</v>
      </c>
      <c r="G553" s="25">
        <v>0</v>
      </c>
      <c r="H553" s="25">
        <v>0</v>
      </c>
      <c r="I553" s="25">
        <v>0</v>
      </c>
    </row>
    <row r="554" spans="1:9">
      <c r="A554" s="94"/>
      <c r="B554" s="103"/>
      <c r="C554" s="105" t="s">
        <v>26</v>
      </c>
      <c r="D554" s="105">
        <v>2015</v>
      </c>
      <c r="E554" s="105">
        <v>2017</v>
      </c>
      <c r="F554" s="25" t="s">
        <v>16</v>
      </c>
      <c r="G554" s="25">
        <f t="shared" ref="G554:I554" si="127">G555+G556+G557</f>
        <v>0</v>
      </c>
      <c r="H554" s="25">
        <f t="shared" si="127"/>
        <v>0</v>
      </c>
      <c r="I554" s="25">
        <f t="shared" si="127"/>
        <v>0</v>
      </c>
    </row>
    <row r="555" spans="1:9">
      <c r="A555" s="94"/>
      <c r="B555" s="103"/>
      <c r="C555" s="106"/>
      <c r="D555" s="106"/>
      <c r="E555" s="106"/>
      <c r="F555" s="25" t="s">
        <v>17</v>
      </c>
      <c r="G555" s="25">
        <v>0</v>
      </c>
      <c r="H555" s="25">
        <v>0</v>
      </c>
      <c r="I555" s="25">
        <v>0</v>
      </c>
    </row>
    <row r="556" spans="1:9" ht="31.5">
      <c r="A556" s="94"/>
      <c r="B556" s="103"/>
      <c r="C556" s="106"/>
      <c r="D556" s="106"/>
      <c r="E556" s="106"/>
      <c r="F556" s="25" t="s">
        <v>19</v>
      </c>
      <c r="G556" s="25">
        <v>0</v>
      </c>
      <c r="H556" s="25">
        <v>0</v>
      </c>
      <c r="I556" s="25">
        <v>0</v>
      </c>
    </row>
    <row r="557" spans="1:9" ht="15.75" customHeight="1">
      <c r="A557" s="94"/>
      <c r="B557" s="103"/>
      <c r="C557" s="106"/>
      <c r="D557" s="106"/>
      <c r="E557" s="106"/>
      <c r="F557" s="25" t="s">
        <v>20</v>
      </c>
      <c r="G557" s="25">
        <v>0</v>
      </c>
      <c r="H557" s="25">
        <v>0</v>
      </c>
      <c r="I557" s="25">
        <v>0</v>
      </c>
    </row>
    <row r="558" spans="1:9" ht="110.25">
      <c r="A558" s="94"/>
      <c r="B558" s="103"/>
      <c r="C558" s="107"/>
      <c r="D558" s="107"/>
      <c r="E558" s="107"/>
      <c r="F558" s="11" t="s">
        <v>21</v>
      </c>
      <c r="G558" s="25">
        <v>0</v>
      </c>
      <c r="H558" s="25">
        <v>0</v>
      </c>
      <c r="I558" s="25">
        <v>0</v>
      </c>
    </row>
    <row r="559" spans="1:9">
      <c r="A559" s="94"/>
      <c r="B559" s="103"/>
      <c r="C559" s="105" t="s">
        <v>136</v>
      </c>
      <c r="D559" s="108">
        <v>2015</v>
      </c>
      <c r="E559" s="108">
        <v>2017</v>
      </c>
      <c r="F559" s="25" t="s">
        <v>16</v>
      </c>
      <c r="G559" s="25">
        <f t="shared" ref="G559:I559" si="128">G560+G561+G562</f>
        <v>0</v>
      </c>
      <c r="H559" s="25">
        <f t="shared" si="128"/>
        <v>0</v>
      </c>
      <c r="I559" s="25">
        <f t="shared" si="128"/>
        <v>0</v>
      </c>
    </row>
    <row r="560" spans="1:9">
      <c r="A560" s="94"/>
      <c r="B560" s="103"/>
      <c r="C560" s="106"/>
      <c r="D560" s="109"/>
      <c r="E560" s="109"/>
      <c r="F560" s="25" t="s">
        <v>17</v>
      </c>
      <c r="G560" s="25">
        <v>0</v>
      </c>
      <c r="H560" s="25">
        <v>0</v>
      </c>
      <c r="I560" s="25">
        <v>0</v>
      </c>
    </row>
    <row r="561" spans="1:10" ht="31.5">
      <c r="A561" s="94"/>
      <c r="B561" s="103"/>
      <c r="C561" s="106"/>
      <c r="D561" s="109"/>
      <c r="E561" s="109"/>
      <c r="F561" s="25" t="s">
        <v>19</v>
      </c>
      <c r="G561" s="25">
        <v>0</v>
      </c>
      <c r="H561" s="25">
        <v>0</v>
      </c>
      <c r="I561" s="25">
        <v>0</v>
      </c>
    </row>
    <row r="562" spans="1:10" ht="15.75" customHeight="1">
      <c r="A562" s="94"/>
      <c r="B562" s="103"/>
      <c r="C562" s="106"/>
      <c r="D562" s="109"/>
      <c r="E562" s="109"/>
      <c r="F562" s="25" t="s">
        <v>20</v>
      </c>
      <c r="G562" s="25">
        <v>0</v>
      </c>
      <c r="H562" s="25">
        <v>0</v>
      </c>
      <c r="I562" s="25">
        <v>0</v>
      </c>
    </row>
    <row r="563" spans="1:10" ht="110.25">
      <c r="A563" s="95"/>
      <c r="B563" s="104"/>
      <c r="C563" s="107"/>
      <c r="D563" s="110"/>
      <c r="E563" s="110"/>
      <c r="F563" s="11" t="s">
        <v>21</v>
      </c>
      <c r="G563" s="25">
        <v>0</v>
      </c>
      <c r="H563" s="25">
        <v>0</v>
      </c>
      <c r="I563" s="25">
        <v>0</v>
      </c>
    </row>
    <row r="564" spans="1:10">
      <c r="A564" s="93" t="s">
        <v>157</v>
      </c>
      <c r="B564" s="102" t="s">
        <v>158</v>
      </c>
      <c r="C564" s="105" t="s">
        <v>23</v>
      </c>
      <c r="D564" s="108">
        <v>2015</v>
      </c>
      <c r="E564" s="108">
        <v>2017</v>
      </c>
      <c r="F564" s="25" t="s">
        <v>16</v>
      </c>
      <c r="G564" s="25">
        <f t="shared" ref="G564:I564" si="129">G565+G566+G567</f>
        <v>0</v>
      </c>
      <c r="H564" s="25">
        <f t="shared" si="129"/>
        <v>0</v>
      </c>
      <c r="I564" s="25">
        <f t="shared" si="129"/>
        <v>0</v>
      </c>
    </row>
    <row r="565" spans="1:10">
      <c r="A565" s="94"/>
      <c r="B565" s="103"/>
      <c r="C565" s="106"/>
      <c r="D565" s="109"/>
      <c r="E565" s="109"/>
      <c r="F565" s="25" t="s">
        <v>17</v>
      </c>
      <c r="G565" s="25">
        <v>0</v>
      </c>
      <c r="H565" s="25">
        <v>0</v>
      </c>
      <c r="I565" s="25">
        <v>0</v>
      </c>
    </row>
    <row r="566" spans="1:10" ht="31.5">
      <c r="A566" s="94"/>
      <c r="B566" s="103"/>
      <c r="C566" s="106"/>
      <c r="D566" s="109"/>
      <c r="E566" s="109"/>
      <c r="F566" s="25" t="s">
        <v>19</v>
      </c>
      <c r="G566" s="25">
        <v>0</v>
      </c>
      <c r="H566" s="25">
        <v>0</v>
      </c>
      <c r="I566" s="25">
        <v>0</v>
      </c>
    </row>
    <row r="567" spans="1:10" ht="15.75" customHeight="1">
      <c r="A567" s="94"/>
      <c r="B567" s="103"/>
      <c r="C567" s="106"/>
      <c r="D567" s="109"/>
      <c r="E567" s="109"/>
      <c r="F567" s="25" t="s">
        <v>20</v>
      </c>
      <c r="G567" s="25">
        <v>0</v>
      </c>
      <c r="H567" s="25">
        <v>0</v>
      </c>
      <c r="I567" s="25">
        <v>0</v>
      </c>
    </row>
    <row r="568" spans="1:10" ht="110.25">
      <c r="A568" s="95"/>
      <c r="B568" s="104"/>
      <c r="C568" s="107"/>
      <c r="D568" s="110"/>
      <c r="E568" s="110"/>
      <c r="F568" s="11" t="s">
        <v>21</v>
      </c>
      <c r="G568" s="25">
        <v>0</v>
      </c>
      <c r="H568" s="25">
        <v>0</v>
      </c>
      <c r="I568" s="25">
        <v>0</v>
      </c>
    </row>
    <row r="569" spans="1:10">
      <c r="A569" s="93" t="s">
        <v>159</v>
      </c>
      <c r="B569" s="102" t="s">
        <v>160</v>
      </c>
      <c r="C569" s="105" t="s">
        <v>23</v>
      </c>
      <c r="D569" s="108">
        <v>2015</v>
      </c>
      <c r="E569" s="108">
        <v>2017</v>
      </c>
      <c r="F569" s="25" t="s">
        <v>16</v>
      </c>
      <c r="G569" s="25">
        <f t="shared" ref="G569:I569" si="130">G570+G571+G572</f>
        <v>4</v>
      </c>
      <c r="H569" s="25">
        <f t="shared" si="130"/>
        <v>4</v>
      </c>
      <c r="I569" s="25">
        <f t="shared" si="130"/>
        <v>4</v>
      </c>
    </row>
    <row r="570" spans="1:10">
      <c r="A570" s="94"/>
      <c r="B570" s="103"/>
      <c r="C570" s="106"/>
      <c r="D570" s="109"/>
      <c r="E570" s="109"/>
      <c r="F570" s="25" t="s">
        <v>17</v>
      </c>
      <c r="G570" s="25">
        <v>4</v>
      </c>
      <c r="H570" s="25">
        <v>4</v>
      </c>
      <c r="I570" s="25">
        <v>4</v>
      </c>
      <c r="J570" s="44"/>
    </row>
    <row r="571" spans="1:10" ht="31.5">
      <c r="A571" s="94"/>
      <c r="B571" s="103"/>
      <c r="C571" s="106"/>
      <c r="D571" s="109"/>
      <c r="E571" s="109"/>
      <c r="F571" s="25" t="s">
        <v>19</v>
      </c>
      <c r="G571" s="25">
        <v>0</v>
      </c>
      <c r="H571" s="25">
        <v>0</v>
      </c>
      <c r="I571" s="25">
        <v>0</v>
      </c>
    </row>
    <row r="572" spans="1:10" ht="15.75" customHeight="1">
      <c r="A572" s="94"/>
      <c r="B572" s="103"/>
      <c r="C572" s="106"/>
      <c r="D572" s="109"/>
      <c r="E572" s="109"/>
      <c r="F572" s="25" t="s">
        <v>20</v>
      </c>
      <c r="G572" s="25">
        <v>0</v>
      </c>
      <c r="H572" s="25">
        <v>0</v>
      </c>
      <c r="I572" s="25">
        <v>0</v>
      </c>
    </row>
    <row r="573" spans="1:10" ht="110.25">
      <c r="A573" s="94"/>
      <c r="B573" s="103"/>
      <c r="C573" s="107"/>
      <c r="D573" s="110"/>
      <c r="E573" s="110"/>
      <c r="F573" s="11" t="s">
        <v>21</v>
      </c>
      <c r="G573" s="25">
        <v>0</v>
      </c>
      <c r="H573" s="25">
        <v>0</v>
      </c>
      <c r="I573" s="25">
        <v>0</v>
      </c>
    </row>
    <row r="574" spans="1:10">
      <c r="A574" s="94"/>
      <c r="B574" s="103"/>
      <c r="C574" s="105" t="s">
        <v>26</v>
      </c>
      <c r="D574" s="108">
        <v>2015</v>
      </c>
      <c r="E574" s="108">
        <v>2017</v>
      </c>
      <c r="F574" s="25" t="s">
        <v>16</v>
      </c>
      <c r="G574" s="25">
        <f t="shared" ref="G574:I574" si="131">G575+G576+G577</f>
        <v>0</v>
      </c>
      <c r="H574" s="25">
        <f t="shared" si="131"/>
        <v>0</v>
      </c>
      <c r="I574" s="25">
        <f t="shared" si="131"/>
        <v>0</v>
      </c>
    </row>
    <row r="575" spans="1:10">
      <c r="A575" s="94"/>
      <c r="B575" s="103"/>
      <c r="C575" s="106"/>
      <c r="D575" s="109"/>
      <c r="E575" s="109"/>
      <c r="F575" s="25" t="s">
        <v>17</v>
      </c>
      <c r="G575" s="25">
        <v>0</v>
      </c>
      <c r="H575" s="25">
        <v>0</v>
      </c>
      <c r="I575" s="25">
        <v>0</v>
      </c>
    </row>
    <row r="576" spans="1:10" ht="31.5">
      <c r="A576" s="94"/>
      <c r="B576" s="103"/>
      <c r="C576" s="106"/>
      <c r="D576" s="109"/>
      <c r="E576" s="109"/>
      <c r="F576" s="25" t="s">
        <v>19</v>
      </c>
      <c r="G576" s="25">
        <v>0</v>
      </c>
      <c r="H576" s="25">
        <v>0</v>
      </c>
      <c r="I576" s="25">
        <v>0</v>
      </c>
    </row>
    <row r="577" spans="1:9" ht="15.75" customHeight="1">
      <c r="A577" s="94"/>
      <c r="B577" s="103"/>
      <c r="C577" s="106"/>
      <c r="D577" s="109"/>
      <c r="E577" s="109"/>
      <c r="F577" s="25" t="s">
        <v>20</v>
      </c>
      <c r="G577" s="25">
        <v>0</v>
      </c>
      <c r="H577" s="25">
        <v>0</v>
      </c>
      <c r="I577" s="25">
        <v>0</v>
      </c>
    </row>
    <row r="578" spans="1:9" ht="110.25">
      <c r="A578" s="94"/>
      <c r="B578" s="103"/>
      <c r="C578" s="107"/>
      <c r="D578" s="110"/>
      <c r="E578" s="110"/>
      <c r="F578" s="11" t="s">
        <v>21</v>
      </c>
      <c r="G578" s="25">
        <v>0</v>
      </c>
      <c r="H578" s="25">
        <v>0</v>
      </c>
      <c r="I578" s="25">
        <v>0</v>
      </c>
    </row>
    <row r="579" spans="1:9">
      <c r="A579" s="94"/>
      <c r="B579" s="103"/>
      <c r="C579" s="105" t="s">
        <v>136</v>
      </c>
      <c r="D579" s="108">
        <v>2015</v>
      </c>
      <c r="E579" s="108">
        <v>2017</v>
      </c>
      <c r="F579" s="25" t="s">
        <v>16</v>
      </c>
      <c r="G579" s="25">
        <f t="shared" ref="G579:I579" si="132">G580+G581+G582</f>
        <v>0</v>
      </c>
      <c r="H579" s="25">
        <f t="shared" si="132"/>
        <v>0</v>
      </c>
      <c r="I579" s="25">
        <f t="shared" si="132"/>
        <v>0</v>
      </c>
    </row>
    <row r="580" spans="1:9">
      <c r="A580" s="94"/>
      <c r="B580" s="103"/>
      <c r="C580" s="106"/>
      <c r="D580" s="109"/>
      <c r="E580" s="109"/>
      <c r="F580" s="25" t="s">
        <v>17</v>
      </c>
      <c r="G580" s="25">
        <v>0</v>
      </c>
      <c r="H580" s="25">
        <v>0</v>
      </c>
      <c r="I580" s="25">
        <v>0</v>
      </c>
    </row>
    <row r="581" spans="1:9" ht="31.5">
      <c r="A581" s="94"/>
      <c r="B581" s="103"/>
      <c r="C581" s="106"/>
      <c r="D581" s="109"/>
      <c r="E581" s="109"/>
      <c r="F581" s="25" t="s">
        <v>19</v>
      </c>
      <c r="G581" s="25">
        <v>0</v>
      </c>
      <c r="H581" s="25">
        <v>0</v>
      </c>
      <c r="I581" s="25">
        <v>0</v>
      </c>
    </row>
    <row r="582" spans="1:9" ht="15.75" customHeight="1">
      <c r="A582" s="94"/>
      <c r="B582" s="103"/>
      <c r="C582" s="106"/>
      <c r="D582" s="109"/>
      <c r="E582" s="109"/>
      <c r="F582" s="25" t="s">
        <v>20</v>
      </c>
      <c r="G582" s="25">
        <v>0</v>
      </c>
      <c r="H582" s="25">
        <v>0</v>
      </c>
      <c r="I582" s="25">
        <v>0</v>
      </c>
    </row>
    <row r="583" spans="1:9" ht="110.25">
      <c r="A583" s="95"/>
      <c r="B583" s="104"/>
      <c r="C583" s="107"/>
      <c r="D583" s="110"/>
      <c r="E583" s="110"/>
      <c r="F583" s="11" t="s">
        <v>21</v>
      </c>
      <c r="G583" s="25">
        <v>0</v>
      </c>
      <c r="H583" s="25">
        <v>0</v>
      </c>
      <c r="I583" s="25">
        <v>0</v>
      </c>
    </row>
    <row r="584" spans="1:9">
      <c r="A584" s="93" t="s">
        <v>161</v>
      </c>
      <c r="B584" s="102" t="s">
        <v>162</v>
      </c>
      <c r="C584" s="105" t="s">
        <v>23</v>
      </c>
      <c r="D584" s="108">
        <v>2015</v>
      </c>
      <c r="E584" s="108">
        <v>2017</v>
      </c>
      <c r="F584" s="25" t="s">
        <v>16</v>
      </c>
      <c r="G584" s="25">
        <f t="shared" ref="G584:I584" si="133">G585+G586+G587</f>
        <v>23.400000000000006</v>
      </c>
      <c r="H584" s="25">
        <f t="shared" si="133"/>
        <v>23.400000000000006</v>
      </c>
      <c r="I584" s="25">
        <f t="shared" si="133"/>
        <v>23.400000000000006</v>
      </c>
    </row>
    <row r="585" spans="1:9">
      <c r="A585" s="94"/>
      <c r="B585" s="103"/>
      <c r="C585" s="106"/>
      <c r="D585" s="109"/>
      <c r="E585" s="109"/>
      <c r="F585" s="25" t="s">
        <v>17</v>
      </c>
      <c r="G585" s="25">
        <f>105-77.6-4</f>
        <v>23.400000000000006</v>
      </c>
      <c r="H585" s="25">
        <f>105-77.6-4</f>
        <v>23.400000000000006</v>
      </c>
      <c r="I585" s="25">
        <f>105-77.6-4</f>
        <v>23.400000000000006</v>
      </c>
    </row>
    <row r="586" spans="1:9" ht="31.5">
      <c r="A586" s="94"/>
      <c r="B586" s="103"/>
      <c r="C586" s="106"/>
      <c r="D586" s="109"/>
      <c r="E586" s="109"/>
      <c r="F586" s="25" t="s">
        <v>19</v>
      </c>
      <c r="G586" s="25">
        <v>0</v>
      </c>
      <c r="H586" s="25">
        <v>0</v>
      </c>
      <c r="I586" s="25">
        <v>0</v>
      </c>
    </row>
    <row r="587" spans="1:9" ht="15.75" customHeight="1">
      <c r="A587" s="94"/>
      <c r="B587" s="103"/>
      <c r="C587" s="106"/>
      <c r="D587" s="109"/>
      <c r="E587" s="109"/>
      <c r="F587" s="25" t="s">
        <v>20</v>
      </c>
      <c r="G587" s="25">
        <v>0</v>
      </c>
      <c r="H587" s="25">
        <v>0</v>
      </c>
      <c r="I587" s="25">
        <v>0</v>
      </c>
    </row>
    <row r="588" spans="1:9" ht="110.25">
      <c r="A588" s="94"/>
      <c r="B588" s="103"/>
      <c r="C588" s="107"/>
      <c r="D588" s="110"/>
      <c r="E588" s="110"/>
      <c r="F588" s="11" t="s">
        <v>21</v>
      </c>
      <c r="G588" s="25">
        <v>0</v>
      </c>
      <c r="H588" s="25">
        <v>0</v>
      </c>
      <c r="I588" s="25">
        <v>0</v>
      </c>
    </row>
    <row r="589" spans="1:9">
      <c r="A589" s="94"/>
      <c r="B589" s="103"/>
      <c r="C589" s="105" t="s">
        <v>26</v>
      </c>
      <c r="D589" s="108">
        <v>2015</v>
      </c>
      <c r="E589" s="108">
        <v>2017</v>
      </c>
      <c r="F589" s="25" t="s">
        <v>16</v>
      </c>
      <c r="G589" s="25">
        <f t="shared" ref="G589:I589" si="134">G590+G591+G592</f>
        <v>0</v>
      </c>
      <c r="H589" s="25">
        <f t="shared" si="134"/>
        <v>0</v>
      </c>
      <c r="I589" s="25">
        <f t="shared" si="134"/>
        <v>0</v>
      </c>
    </row>
    <row r="590" spans="1:9">
      <c r="A590" s="94"/>
      <c r="B590" s="103"/>
      <c r="C590" s="106"/>
      <c r="D590" s="109"/>
      <c r="E590" s="109"/>
      <c r="F590" s="25" t="s">
        <v>17</v>
      </c>
      <c r="G590" s="25">
        <v>0</v>
      </c>
      <c r="H590" s="25">
        <v>0</v>
      </c>
      <c r="I590" s="25">
        <v>0</v>
      </c>
    </row>
    <row r="591" spans="1:9" ht="31.5">
      <c r="A591" s="94"/>
      <c r="B591" s="103"/>
      <c r="C591" s="106"/>
      <c r="D591" s="109"/>
      <c r="E591" s="109"/>
      <c r="F591" s="25" t="s">
        <v>19</v>
      </c>
      <c r="G591" s="25">
        <v>0</v>
      </c>
      <c r="H591" s="25">
        <v>0</v>
      </c>
      <c r="I591" s="25">
        <v>0</v>
      </c>
    </row>
    <row r="592" spans="1:9" ht="15.75" customHeight="1">
      <c r="A592" s="94"/>
      <c r="B592" s="103"/>
      <c r="C592" s="106"/>
      <c r="D592" s="109"/>
      <c r="E592" s="109"/>
      <c r="F592" s="25" t="s">
        <v>20</v>
      </c>
      <c r="G592" s="25">
        <v>0</v>
      </c>
      <c r="H592" s="25">
        <v>0</v>
      </c>
      <c r="I592" s="25">
        <v>0</v>
      </c>
    </row>
    <row r="593" spans="1:9" ht="110.25">
      <c r="A593" s="94"/>
      <c r="B593" s="103"/>
      <c r="C593" s="107"/>
      <c r="D593" s="110"/>
      <c r="E593" s="110"/>
      <c r="F593" s="11" t="s">
        <v>21</v>
      </c>
      <c r="G593" s="25">
        <v>0</v>
      </c>
      <c r="H593" s="25">
        <v>0</v>
      </c>
      <c r="I593" s="25">
        <v>0</v>
      </c>
    </row>
    <row r="594" spans="1:9">
      <c r="A594" s="94"/>
      <c r="B594" s="103"/>
      <c r="C594" s="105" t="s">
        <v>136</v>
      </c>
      <c r="D594" s="108">
        <v>2015</v>
      </c>
      <c r="E594" s="108">
        <v>2017</v>
      </c>
      <c r="F594" s="25" t="s">
        <v>16</v>
      </c>
      <c r="G594" s="25">
        <f t="shared" ref="G594:I594" si="135">G595+G596+G597</f>
        <v>0</v>
      </c>
      <c r="H594" s="25">
        <f t="shared" si="135"/>
        <v>0</v>
      </c>
      <c r="I594" s="25">
        <f t="shared" si="135"/>
        <v>0</v>
      </c>
    </row>
    <row r="595" spans="1:9">
      <c r="A595" s="94"/>
      <c r="B595" s="103"/>
      <c r="C595" s="106"/>
      <c r="D595" s="109"/>
      <c r="E595" s="109"/>
      <c r="F595" s="25" t="s">
        <v>17</v>
      </c>
      <c r="G595" s="25">
        <v>0</v>
      </c>
      <c r="H595" s="25">
        <v>0</v>
      </c>
      <c r="I595" s="25">
        <v>0</v>
      </c>
    </row>
    <row r="596" spans="1:9" ht="31.5">
      <c r="A596" s="94"/>
      <c r="B596" s="103"/>
      <c r="C596" s="106"/>
      <c r="D596" s="109"/>
      <c r="E596" s="109"/>
      <c r="F596" s="25" t="s">
        <v>19</v>
      </c>
      <c r="G596" s="25">
        <v>0</v>
      </c>
      <c r="H596" s="25">
        <v>0</v>
      </c>
      <c r="I596" s="25">
        <v>0</v>
      </c>
    </row>
    <row r="597" spans="1:9" ht="15.75" customHeight="1">
      <c r="A597" s="94"/>
      <c r="B597" s="103"/>
      <c r="C597" s="106"/>
      <c r="D597" s="109"/>
      <c r="E597" s="109"/>
      <c r="F597" s="25" t="s">
        <v>20</v>
      </c>
      <c r="G597" s="25">
        <v>0</v>
      </c>
      <c r="H597" s="25">
        <v>0</v>
      </c>
      <c r="I597" s="25">
        <v>0</v>
      </c>
    </row>
    <row r="598" spans="1:9" ht="110.25">
      <c r="A598" s="95"/>
      <c r="B598" s="104"/>
      <c r="C598" s="107"/>
      <c r="D598" s="110"/>
      <c r="E598" s="110"/>
      <c r="F598" s="11" t="s">
        <v>21</v>
      </c>
      <c r="G598" s="25">
        <v>0</v>
      </c>
      <c r="H598" s="25">
        <v>0</v>
      </c>
      <c r="I598" s="25">
        <v>0</v>
      </c>
    </row>
    <row r="599" spans="1:9">
      <c r="A599" s="93" t="s">
        <v>163</v>
      </c>
      <c r="B599" s="102" t="s">
        <v>164</v>
      </c>
      <c r="C599" s="105" t="s">
        <v>23</v>
      </c>
      <c r="D599" s="108">
        <v>2015</v>
      </c>
      <c r="E599" s="108">
        <v>2017</v>
      </c>
      <c r="F599" s="25" t="s">
        <v>16</v>
      </c>
      <c r="G599" s="25">
        <f t="shared" ref="G599" si="136">G600+G601+G602</f>
        <v>1627.9</v>
      </c>
      <c r="H599" s="25">
        <f>H600</f>
        <v>1924</v>
      </c>
      <c r="I599" s="25">
        <f>I600</f>
        <v>525.1</v>
      </c>
    </row>
    <row r="600" spans="1:9">
      <c r="A600" s="94"/>
      <c r="B600" s="103"/>
      <c r="C600" s="106"/>
      <c r="D600" s="109"/>
      <c r="E600" s="109"/>
      <c r="F600" s="25" t="s">
        <v>17</v>
      </c>
      <c r="G600" s="25">
        <v>1627.9</v>
      </c>
      <c r="H600" s="25">
        <f>1689.2+234.8</f>
        <v>1924</v>
      </c>
      <c r="I600" s="25">
        <f>564.9-39.8</f>
        <v>525.1</v>
      </c>
    </row>
    <row r="601" spans="1:9" ht="31.5">
      <c r="A601" s="94"/>
      <c r="B601" s="103"/>
      <c r="C601" s="106"/>
      <c r="D601" s="109"/>
      <c r="E601" s="109"/>
      <c r="F601" s="25" t="s">
        <v>19</v>
      </c>
      <c r="G601" s="25">
        <v>0</v>
      </c>
      <c r="H601" s="25">
        <v>0</v>
      </c>
      <c r="I601" s="25">
        <v>0</v>
      </c>
    </row>
    <row r="602" spans="1:9" ht="15.75" customHeight="1">
      <c r="A602" s="94"/>
      <c r="B602" s="103"/>
      <c r="C602" s="106"/>
      <c r="D602" s="109"/>
      <c r="E602" s="109"/>
      <c r="F602" s="25" t="s">
        <v>20</v>
      </c>
      <c r="G602" s="25">
        <v>0</v>
      </c>
      <c r="H602" s="25">
        <v>0</v>
      </c>
      <c r="I602" s="25">
        <v>0</v>
      </c>
    </row>
    <row r="603" spans="1:9" ht="110.25">
      <c r="A603" s="94"/>
      <c r="B603" s="103"/>
      <c r="C603" s="107"/>
      <c r="D603" s="110"/>
      <c r="E603" s="110"/>
      <c r="F603" s="11" t="s">
        <v>21</v>
      </c>
      <c r="G603" s="25">
        <v>0</v>
      </c>
      <c r="H603" s="25">
        <v>0</v>
      </c>
      <c r="I603" s="25">
        <v>0</v>
      </c>
    </row>
    <row r="604" spans="1:9">
      <c r="A604" s="94"/>
      <c r="B604" s="103"/>
      <c r="C604" s="105" t="s">
        <v>26</v>
      </c>
      <c r="D604" s="108">
        <v>2015</v>
      </c>
      <c r="E604" s="108">
        <v>2017</v>
      </c>
      <c r="F604" s="25" t="s">
        <v>16</v>
      </c>
      <c r="G604" s="25">
        <f t="shared" ref="G604:I604" si="137">G605+G606+G607</f>
        <v>0</v>
      </c>
      <c r="H604" s="25">
        <f t="shared" si="137"/>
        <v>0</v>
      </c>
      <c r="I604" s="25">
        <f t="shared" si="137"/>
        <v>0</v>
      </c>
    </row>
    <row r="605" spans="1:9">
      <c r="A605" s="94"/>
      <c r="B605" s="103"/>
      <c r="C605" s="106"/>
      <c r="D605" s="109"/>
      <c r="E605" s="109"/>
      <c r="F605" s="25" t="s">
        <v>17</v>
      </c>
      <c r="G605" s="25">
        <v>0</v>
      </c>
      <c r="H605" s="25">
        <v>0</v>
      </c>
      <c r="I605" s="25">
        <v>0</v>
      </c>
    </row>
    <row r="606" spans="1:9" ht="31.5">
      <c r="A606" s="94"/>
      <c r="B606" s="103"/>
      <c r="C606" s="106"/>
      <c r="D606" s="109"/>
      <c r="E606" s="109"/>
      <c r="F606" s="25" t="s">
        <v>19</v>
      </c>
      <c r="G606" s="25">
        <v>0</v>
      </c>
      <c r="H606" s="25">
        <v>0</v>
      </c>
      <c r="I606" s="25">
        <v>0</v>
      </c>
    </row>
    <row r="607" spans="1:9" ht="15.75" customHeight="1">
      <c r="A607" s="94"/>
      <c r="B607" s="103"/>
      <c r="C607" s="106"/>
      <c r="D607" s="109"/>
      <c r="E607" s="109"/>
      <c r="F607" s="25" t="s">
        <v>20</v>
      </c>
      <c r="G607" s="25">
        <v>0</v>
      </c>
      <c r="H607" s="25">
        <v>0</v>
      </c>
      <c r="I607" s="25">
        <v>0</v>
      </c>
    </row>
    <row r="608" spans="1:9" ht="110.25">
      <c r="A608" s="94"/>
      <c r="B608" s="103"/>
      <c r="C608" s="107"/>
      <c r="D608" s="110"/>
      <c r="E608" s="110"/>
      <c r="F608" s="11" t="s">
        <v>21</v>
      </c>
      <c r="G608" s="25">
        <v>0</v>
      </c>
      <c r="H608" s="25">
        <v>0</v>
      </c>
      <c r="I608" s="25">
        <v>0</v>
      </c>
    </row>
    <row r="609" spans="1:9">
      <c r="A609" s="94"/>
      <c r="B609" s="103"/>
      <c r="C609" s="105" t="s">
        <v>136</v>
      </c>
      <c r="D609" s="108">
        <v>2015</v>
      </c>
      <c r="E609" s="108">
        <v>2017</v>
      </c>
      <c r="F609" s="25" t="s">
        <v>16</v>
      </c>
      <c r="G609" s="25">
        <f t="shared" ref="G609:I609" si="138">G610+G611+G612</f>
        <v>0</v>
      </c>
      <c r="H609" s="25">
        <f t="shared" si="138"/>
        <v>0</v>
      </c>
      <c r="I609" s="25">
        <f t="shared" si="138"/>
        <v>0</v>
      </c>
    </row>
    <row r="610" spans="1:9">
      <c r="A610" s="94"/>
      <c r="B610" s="103"/>
      <c r="C610" s="106"/>
      <c r="D610" s="109"/>
      <c r="E610" s="109"/>
      <c r="F610" s="25" t="s">
        <v>17</v>
      </c>
      <c r="G610" s="25">
        <v>0</v>
      </c>
      <c r="H610" s="25">
        <v>0</v>
      </c>
      <c r="I610" s="25">
        <v>0</v>
      </c>
    </row>
    <row r="611" spans="1:9" ht="31.5">
      <c r="A611" s="94"/>
      <c r="B611" s="103"/>
      <c r="C611" s="106"/>
      <c r="D611" s="109"/>
      <c r="E611" s="109"/>
      <c r="F611" s="25" t="s">
        <v>19</v>
      </c>
      <c r="G611" s="25">
        <v>0</v>
      </c>
      <c r="H611" s="25">
        <v>0</v>
      </c>
      <c r="I611" s="25">
        <v>0</v>
      </c>
    </row>
    <row r="612" spans="1:9" ht="15.75" customHeight="1">
      <c r="A612" s="94"/>
      <c r="B612" s="103"/>
      <c r="C612" s="106"/>
      <c r="D612" s="109"/>
      <c r="E612" s="109"/>
      <c r="F612" s="25" t="s">
        <v>20</v>
      </c>
      <c r="G612" s="25">
        <v>0</v>
      </c>
      <c r="H612" s="25">
        <v>0</v>
      </c>
      <c r="I612" s="25">
        <v>0</v>
      </c>
    </row>
    <row r="613" spans="1:9" ht="110.25">
      <c r="A613" s="95"/>
      <c r="B613" s="104"/>
      <c r="C613" s="107"/>
      <c r="D613" s="110"/>
      <c r="E613" s="110"/>
      <c r="F613" s="11" t="s">
        <v>21</v>
      </c>
      <c r="G613" s="25">
        <v>0</v>
      </c>
      <c r="H613" s="25">
        <v>0</v>
      </c>
      <c r="I613" s="25">
        <v>0</v>
      </c>
    </row>
    <row r="614" spans="1:9">
      <c r="A614" s="93" t="s">
        <v>165</v>
      </c>
      <c r="B614" s="102" t="s">
        <v>166</v>
      </c>
      <c r="C614" s="105" t="s">
        <v>23</v>
      </c>
      <c r="D614" s="108">
        <v>2017</v>
      </c>
      <c r="E614" s="108">
        <v>2017</v>
      </c>
      <c r="F614" s="25" t="s">
        <v>16</v>
      </c>
      <c r="G614" s="25">
        <f t="shared" ref="G614:I614" si="139">G615+G616+G617</f>
        <v>235.2</v>
      </c>
      <c r="H614" s="25">
        <f t="shared" si="139"/>
        <v>235.2</v>
      </c>
      <c r="I614" s="25">
        <f t="shared" si="139"/>
        <v>0</v>
      </c>
    </row>
    <row r="615" spans="1:9">
      <c r="A615" s="94"/>
      <c r="B615" s="103"/>
      <c r="C615" s="106"/>
      <c r="D615" s="109"/>
      <c r="E615" s="109"/>
      <c r="F615" s="25" t="s">
        <v>17</v>
      </c>
      <c r="G615" s="25">
        <v>235.2</v>
      </c>
      <c r="H615" s="25">
        <v>235.2</v>
      </c>
      <c r="I615" s="25">
        <f>235.2-235.2</f>
        <v>0</v>
      </c>
    </row>
    <row r="616" spans="1:9" ht="31.5">
      <c r="A616" s="94"/>
      <c r="B616" s="103"/>
      <c r="C616" s="106"/>
      <c r="D616" s="109"/>
      <c r="E616" s="109"/>
      <c r="F616" s="25" t="s">
        <v>19</v>
      </c>
      <c r="G616" s="25">
        <v>0</v>
      </c>
      <c r="H616" s="25">
        <v>0</v>
      </c>
      <c r="I616" s="25">
        <v>0</v>
      </c>
    </row>
    <row r="617" spans="1:9" ht="15.75" customHeight="1">
      <c r="A617" s="94"/>
      <c r="B617" s="103"/>
      <c r="C617" s="106"/>
      <c r="D617" s="109"/>
      <c r="E617" s="109"/>
      <c r="F617" s="25" t="s">
        <v>20</v>
      </c>
      <c r="G617" s="25">
        <v>0</v>
      </c>
      <c r="H617" s="25">
        <v>0</v>
      </c>
      <c r="I617" s="25">
        <v>0</v>
      </c>
    </row>
    <row r="618" spans="1:9" ht="110.25">
      <c r="A618" s="94"/>
      <c r="B618" s="103"/>
      <c r="C618" s="106"/>
      <c r="D618" s="109"/>
      <c r="E618" s="109"/>
      <c r="F618" s="11" t="s">
        <v>21</v>
      </c>
      <c r="G618" s="25">
        <v>0</v>
      </c>
      <c r="H618" s="25">
        <v>0</v>
      </c>
      <c r="I618" s="25">
        <v>0</v>
      </c>
    </row>
    <row r="619" spans="1:9">
      <c r="A619" s="93" t="s">
        <v>167</v>
      </c>
      <c r="B619" s="102" t="s">
        <v>168</v>
      </c>
      <c r="C619" s="105" t="s">
        <v>139</v>
      </c>
      <c r="D619" s="108">
        <v>2015</v>
      </c>
      <c r="E619" s="108">
        <v>2017</v>
      </c>
      <c r="F619" s="25" t="s">
        <v>16</v>
      </c>
      <c r="G619" s="25">
        <f t="shared" ref="G619:I619" si="140">G620+G621+G622</f>
        <v>0</v>
      </c>
      <c r="H619" s="25">
        <f t="shared" si="140"/>
        <v>0</v>
      </c>
      <c r="I619" s="25">
        <f t="shared" si="140"/>
        <v>0</v>
      </c>
    </row>
    <row r="620" spans="1:9">
      <c r="A620" s="94"/>
      <c r="B620" s="103"/>
      <c r="C620" s="106"/>
      <c r="D620" s="109"/>
      <c r="E620" s="109"/>
      <c r="F620" s="25" t="s">
        <v>17</v>
      </c>
      <c r="G620" s="25">
        <v>0</v>
      </c>
      <c r="H620" s="25">
        <v>0</v>
      </c>
      <c r="I620" s="25">
        <v>0</v>
      </c>
    </row>
    <row r="621" spans="1:9" ht="31.5">
      <c r="A621" s="94"/>
      <c r="B621" s="103"/>
      <c r="C621" s="106"/>
      <c r="D621" s="109"/>
      <c r="E621" s="109"/>
      <c r="F621" s="25" t="s">
        <v>19</v>
      </c>
      <c r="G621" s="25">
        <v>0</v>
      </c>
      <c r="H621" s="25">
        <v>0</v>
      </c>
      <c r="I621" s="25">
        <v>0</v>
      </c>
    </row>
    <row r="622" spans="1:9" ht="15.75" customHeight="1">
      <c r="A622" s="94"/>
      <c r="B622" s="103"/>
      <c r="C622" s="106"/>
      <c r="D622" s="109"/>
      <c r="E622" s="109"/>
      <c r="F622" s="25" t="s">
        <v>20</v>
      </c>
      <c r="G622" s="25">
        <v>0</v>
      </c>
      <c r="H622" s="25">
        <v>0</v>
      </c>
      <c r="I622" s="25">
        <v>0</v>
      </c>
    </row>
    <row r="623" spans="1:9" ht="110.25">
      <c r="A623" s="95"/>
      <c r="B623" s="104"/>
      <c r="C623" s="107"/>
      <c r="D623" s="110"/>
      <c r="E623" s="110"/>
      <c r="F623" s="11" t="s">
        <v>21</v>
      </c>
      <c r="G623" s="25">
        <v>0</v>
      </c>
      <c r="H623" s="25">
        <v>0</v>
      </c>
      <c r="I623" s="25">
        <v>0</v>
      </c>
    </row>
    <row r="624" spans="1:9">
      <c r="A624" s="93" t="s">
        <v>169</v>
      </c>
      <c r="B624" s="102" t="s">
        <v>170</v>
      </c>
      <c r="C624" s="105" t="s">
        <v>136</v>
      </c>
      <c r="D624" s="108">
        <v>2015</v>
      </c>
      <c r="E624" s="108">
        <v>2017</v>
      </c>
      <c r="F624" s="25" t="s">
        <v>16</v>
      </c>
      <c r="G624" s="25">
        <f t="shared" ref="G624:I624" si="141">G625+G626+G627</f>
        <v>0</v>
      </c>
      <c r="H624" s="25">
        <f t="shared" si="141"/>
        <v>0</v>
      </c>
      <c r="I624" s="25">
        <f t="shared" si="141"/>
        <v>0</v>
      </c>
    </row>
    <row r="625" spans="1:9">
      <c r="A625" s="94"/>
      <c r="B625" s="103"/>
      <c r="C625" s="106"/>
      <c r="D625" s="109"/>
      <c r="E625" s="109"/>
      <c r="F625" s="25" t="s">
        <v>17</v>
      </c>
      <c r="G625" s="25">
        <v>0</v>
      </c>
      <c r="H625" s="25">
        <v>0</v>
      </c>
      <c r="I625" s="25">
        <v>0</v>
      </c>
    </row>
    <row r="626" spans="1:9" ht="31.5">
      <c r="A626" s="94"/>
      <c r="B626" s="103"/>
      <c r="C626" s="106"/>
      <c r="D626" s="109"/>
      <c r="E626" s="109"/>
      <c r="F626" s="25" t="s">
        <v>19</v>
      </c>
      <c r="G626" s="25">
        <v>0</v>
      </c>
      <c r="H626" s="25">
        <v>0</v>
      </c>
      <c r="I626" s="25">
        <v>0</v>
      </c>
    </row>
    <row r="627" spans="1:9" ht="15.75" customHeight="1">
      <c r="A627" s="94"/>
      <c r="B627" s="103"/>
      <c r="C627" s="106"/>
      <c r="D627" s="109"/>
      <c r="E627" s="109"/>
      <c r="F627" s="25" t="s">
        <v>20</v>
      </c>
      <c r="G627" s="25">
        <v>0</v>
      </c>
      <c r="H627" s="25">
        <v>0</v>
      </c>
      <c r="I627" s="25">
        <v>0</v>
      </c>
    </row>
    <row r="628" spans="1:9" ht="110.25">
      <c r="A628" s="95"/>
      <c r="B628" s="104"/>
      <c r="C628" s="107"/>
      <c r="D628" s="110"/>
      <c r="E628" s="110"/>
      <c r="F628" s="11" t="s">
        <v>21</v>
      </c>
      <c r="G628" s="25">
        <v>0</v>
      </c>
      <c r="H628" s="25">
        <v>0</v>
      </c>
      <c r="I628" s="25">
        <v>0</v>
      </c>
    </row>
    <row r="629" spans="1:9">
      <c r="A629" s="93" t="s">
        <v>171</v>
      </c>
      <c r="B629" s="102" t="s">
        <v>172</v>
      </c>
      <c r="C629" s="105" t="s">
        <v>26</v>
      </c>
      <c r="D629" s="108">
        <v>2015</v>
      </c>
      <c r="E629" s="108">
        <v>2017</v>
      </c>
      <c r="F629" s="25" t="s">
        <v>16</v>
      </c>
      <c r="G629" s="25">
        <f t="shared" ref="G629:I629" si="142">G630+G631+G632</f>
        <v>0</v>
      </c>
      <c r="H629" s="25">
        <f t="shared" si="142"/>
        <v>0</v>
      </c>
      <c r="I629" s="25">
        <f t="shared" si="142"/>
        <v>0</v>
      </c>
    </row>
    <row r="630" spans="1:9">
      <c r="A630" s="94"/>
      <c r="B630" s="103"/>
      <c r="C630" s="106"/>
      <c r="D630" s="109"/>
      <c r="E630" s="109"/>
      <c r="F630" s="25" t="s">
        <v>17</v>
      </c>
      <c r="G630" s="25">
        <v>0</v>
      </c>
      <c r="H630" s="25">
        <v>0</v>
      </c>
      <c r="I630" s="25">
        <v>0</v>
      </c>
    </row>
    <row r="631" spans="1:9" ht="31.5">
      <c r="A631" s="94"/>
      <c r="B631" s="103"/>
      <c r="C631" s="106"/>
      <c r="D631" s="109"/>
      <c r="E631" s="109"/>
      <c r="F631" s="25" t="s">
        <v>19</v>
      </c>
      <c r="G631" s="25">
        <v>0</v>
      </c>
      <c r="H631" s="25">
        <v>0</v>
      </c>
      <c r="I631" s="25">
        <v>0</v>
      </c>
    </row>
    <row r="632" spans="1:9" ht="15.75" customHeight="1">
      <c r="A632" s="94"/>
      <c r="B632" s="103"/>
      <c r="C632" s="106"/>
      <c r="D632" s="109"/>
      <c r="E632" s="109"/>
      <c r="F632" s="25" t="s">
        <v>20</v>
      </c>
      <c r="G632" s="25">
        <v>0</v>
      </c>
      <c r="H632" s="25">
        <v>0</v>
      </c>
      <c r="I632" s="25">
        <v>0</v>
      </c>
    </row>
    <row r="633" spans="1:9" ht="110.25">
      <c r="A633" s="95"/>
      <c r="B633" s="104"/>
      <c r="C633" s="107"/>
      <c r="D633" s="110"/>
      <c r="E633" s="110"/>
      <c r="F633" s="11" t="s">
        <v>21</v>
      </c>
      <c r="G633" s="25">
        <v>0</v>
      </c>
      <c r="H633" s="25">
        <v>0</v>
      </c>
      <c r="I633" s="25">
        <v>0</v>
      </c>
    </row>
    <row r="634" spans="1:9">
      <c r="A634" s="93" t="s">
        <v>173</v>
      </c>
      <c r="B634" s="102" t="s">
        <v>174</v>
      </c>
      <c r="C634" s="105" t="s">
        <v>23</v>
      </c>
      <c r="D634" s="108">
        <v>2015</v>
      </c>
      <c r="E634" s="108">
        <v>2017</v>
      </c>
      <c r="F634" s="25" t="s">
        <v>16</v>
      </c>
      <c r="G634" s="25">
        <f t="shared" ref="G634:I634" si="143">G635+G636+G637</f>
        <v>0</v>
      </c>
      <c r="H634" s="25">
        <f t="shared" si="143"/>
        <v>0</v>
      </c>
      <c r="I634" s="25">
        <f t="shared" si="143"/>
        <v>0</v>
      </c>
    </row>
    <row r="635" spans="1:9">
      <c r="A635" s="94"/>
      <c r="B635" s="103"/>
      <c r="C635" s="106"/>
      <c r="D635" s="109"/>
      <c r="E635" s="109"/>
      <c r="F635" s="25" t="s">
        <v>17</v>
      </c>
      <c r="G635" s="25">
        <v>0</v>
      </c>
      <c r="H635" s="25">
        <v>0</v>
      </c>
      <c r="I635" s="25">
        <v>0</v>
      </c>
    </row>
    <row r="636" spans="1:9" ht="31.5">
      <c r="A636" s="94"/>
      <c r="B636" s="103"/>
      <c r="C636" s="106"/>
      <c r="D636" s="109"/>
      <c r="E636" s="109"/>
      <c r="F636" s="25" t="s">
        <v>19</v>
      </c>
      <c r="G636" s="25">
        <v>0</v>
      </c>
      <c r="H636" s="25">
        <v>0</v>
      </c>
      <c r="I636" s="25">
        <v>0</v>
      </c>
    </row>
    <row r="637" spans="1:9" ht="15.75" customHeight="1">
      <c r="A637" s="94"/>
      <c r="B637" s="103"/>
      <c r="C637" s="106"/>
      <c r="D637" s="109"/>
      <c r="E637" s="109"/>
      <c r="F637" s="25" t="s">
        <v>20</v>
      </c>
      <c r="G637" s="25">
        <v>0</v>
      </c>
      <c r="H637" s="25">
        <v>0</v>
      </c>
      <c r="I637" s="25">
        <v>0</v>
      </c>
    </row>
    <row r="638" spans="1:9" ht="110.25">
      <c r="A638" s="94"/>
      <c r="B638" s="103"/>
      <c r="C638" s="107"/>
      <c r="D638" s="110"/>
      <c r="E638" s="110"/>
      <c r="F638" s="11" t="s">
        <v>21</v>
      </c>
      <c r="G638" s="25">
        <v>0</v>
      </c>
      <c r="H638" s="25">
        <v>0</v>
      </c>
      <c r="I638" s="25">
        <v>0</v>
      </c>
    </row>
    <row r="639" spans="1:9">
      <c r="A639" s="94"/>
      <c r="B639" s="103"/>
      <c r="C639" s="105" t="s">
        <v>26</v>
      </c>
      <c r="D639" s="108">
        <v>2015</v>
      </c>
      <c r="E639" s="108">
        <v>2017</v>
      </c>
      <c r="F639" s="25" t="s">
        <v>16</v>
      </c>
      <c r="G639" s="25">
        <f t="shared" ref="G639:I639" si="144">G640+G641+G642</f>
        <v>0</v>
      </c>
      <c r="H639" s="25">
        <f t="shared" si="144"/>
        <v>0</v>
      </c>
      <c r="I639" s="25">
        <f t="shared" si="144"/>
        <v>0</v>
      </c>
    </row>
    <row r="640" spans="1:9">
      <c r="A640" s="94"/>
      <c r="B640" s="103"/>
      <c r="C640" s="106"/>
      <c r="D640" s="109"/>
      <c r="E640" s="109"/>
      <c r="F640" s="25" t="s">
        <v>17</v>
      </c>
      <c r="G640" s="25">
        <v>0</v>
      </c>
      <c r="H640" s="25">
        <v>0</v>
      </c>
      <c r="I640" s="25">
        <v>0</v>
      </c>
    </row>
    <row r="641" spans="1:9" ht="31.5">
      <c r="A641" s="94"/>
      <c r="B641" s="103"/>
      <c r="C641" s="106"/>
      <c r="D641" s="109"/>
      <c r="E641" s="109"/>
      <c r="F641" s="25" t="s">
        <v>19</v>
      </c>
      <c r="G641" s="25">
        <v>0</v>
      </c>
      <c r="H641" s="25">
        <v>0</v>
      </c>
      <c r="I641" s="25">
        <v>0</v>
      </c>
    </row>
    <row r="642" spans="1:9" ht="15.75" customHeight="1">
      <c r="A642" s="94"/>
      <c r="B642" s="103"/>
      <c r="C642" s="106"/>
      <c r="D642" s="109"/>
      <c r="E642" s="109"/>
      <c r="F642" s="25" t="s">
        <v>20</v>
      </c>
      <c r="G642" s="25">
        <v>0</v>
      </c>
      <c r="H642" s="25">
        <v>0</v>
      </c>
      <c r="I642" s="25">
        <v>0</v>
      </c>
    </row>
    <row r="643" spans="1:9" ht="110.25">
      <c r="A643" s="94"/>
      <c r="B643" s="103"/>
      <c r="C643" s="107"/>
      <c r="D643" s="110"/>
      <c r="E643" s="110"/>
      <c r="F643" s="11" t="s">
        <v>21</v>
      </c>
      <c r="G643" s="25">
        <v>0</v>
      </c>
      <c r="H643" s="25">
        <v>0</v>
      </c>
      <c r="I643" s="25">
        <v>0</v>
      </c>
    </row>
    <row r="644" spans="1:9">
      <c r="A644" s="94"/>
      <c r="B644" s="103"/>
      <c r="C644" s="105" t="s">
        <v>136</v>
      </c>
      <c r="D644" s="108">
        <v>2015</v>
      </c>
      <c r="E644" s="108">
        <v>2017</v>
      </c>
      <c r="F644" s="25" t="s">
        <v>16</v>
      </c>
      <c r="G644" s="25">
        <f t="shared" ref="G644:I644" si="145">G645+G646+G647</f>
        <v>0</v>
      </c>
      <c r="H644" s="25">
        <f t="shared" si="145"/>
        <v>0</v>
      </c>
      <c r="I644" s="25">
        <f t="shared" si="145"/>
        <v>0</v>
      </c>
    </row>
    <row r="645" spans="1:9">
      <c r="A645" s="94"/>
      <c r="B645" s="103"/>
      <c r="C645" s="106"/>
      <c r="D645" s="109"/>
      <c r="E645" s="109"/>
      <c r="F645" s="25" t="s">
        <v>17</v>
      </c>
      <c r="G645" s="25">
        <v>0</v>
      </c>
      <c r="H645" s="25">
        <v>0</v>
      </c>
      <c r="I645" s="25">
        <v>0</v>
      </c>
    </row>
    <row r="646" spans="1:9" ht="31.5">
      <c r="A646" s="94"/>
      <c r="B646" s="103"/>
      <c r="C646" s="106"/>
      <c r="D646" s="109"/>
      <c r="E646" s="109"/>
      <c r="F646" s="25" t="s">
        <v>19</v>
      </c>
      <c r="G646" s="25">
        <v>0</v>
      </c>
      <c r="H646" s="25">
        <v>0</v>
      </c>
      <c r="I646" s="25">
        <v>0</v>
      </c>
    </row>
    <row r="647" spans="1:9" ht="15.75" customHeight="1">
      <c r="A647" s="94"/>
      <c r="B647" s="103"/>
      <c r="C647" s="106"/>
      <c r="D647" s="109"/>
      <c r="E647" s="109"/>
      <c r="F647" s="25" t="s">
        <v>20</v>
      </c>
      <c r="G647" s="25">
        <v>0</v>
      </c>
      <c r="H647" s="25">
        <v>0</v>
      </c>
      <c r="I647" s="25">
        <v>0</v>
      </c>
    </row>
    <row r="648" spans="1:9" ht="110.25">
      <c r="A648" s="95"/>
      <c r="B648" s="104"/>
      <c r="C648" s="107"/>
      <c r="D648" s="110"/>
      <c r="E648" s="110"/>
      <c r="F648" s="11" t="s">
        <v>21</v>
      </c>
      <c r="G648" s="25">
        <v>0</v>
      </c>
      <c r="H648" s="25">
        <v>0</v>
      </c>
      <c r="I648" s="25">
        <v>0</v>
      </c>
    </row>
    <row r="649" spans="1:9">
      <c r="A649" s="93" t="s">
        <v>175</v>
      </c>
      <c r="B649" s="102" t="s">
        <v>176</v>
      </c>
      <c r="C649" s="105" t="s">
        <v>23</v>
      </c>
      <c r="D649" s="108">
        <v>2015</v>
      </c>
      <c r="E649" s="108">
        <v>2017</v>
      </c>
      <c r="F649" s="25" t="s">
        <v>16</v>
      </c>
      <c r="G649" s="25">
        <f t="shared" ref="G649:I649" si="146">G650+G651+G652</f>
        <v>0</v>
      </c>
      <c r="H649" s="25">
        <f t="shared" si="146"/>
        <v>0</v>
      </c>
      <c r="I649" s="25">
        <f t="shared" si="146"/>
        <v>0</v>
      </c>
    </row>
    <row r="650" spans="1:9">
      <c r="A650" s="94"/>
      <c r="B650" s="103"/>
      <c r="C650" s="106"/>
      <c r="D650" s="109"/>
      <c r="E650" s="109"/>
      <c r="F650" s="25" t="s">
        <v>17</v>
      </c>
      <c r="G650" s="25">
        <v>0</v>
      </c>
      <c r="H650" s="25">
        <v>0</v>
      </c>
      <c r="I650" s="25">
        <v>0</v>
      </c>
    </row>
    <row r="651" spans="1:9" ht="31.5">
      <c r="A651" s="94"/>
      <c r="B651" s="103"/>
      <c r="C651" s="106"/>
      <c r="D651" s="109"/>
      <c r="E651" s="109"/>
      <c r="F651" s="25" t="s">
        <v>19</v>
      </c>
      <c r="G651" s="25">
        <v>0</v>
      </c>
      <c r="H651" s="25">
        <v>0</v>
      </c>
      <c r="I651" s="25">
        <v>0</v>
      </c>
    </row>
    <row r="652" spans="1:9" ht="15.75" customHeight="1">
      <c r="A652" s="94"/>
      <c r="B652" s="103"/>
      <c r="C652" s="106"/>
      <c r="D652" s="109"/>
      <c r="E652" s="109"/>
      <c r="F652" s="25" t="s">
        <v>20</v>
      </c>
      <c r="G652" s="25">
        <v>0</v>
      </c>
      <c r="H652" s="25">
        <v>0</v>
      </c>
      <c r="I652" s="25">
        <v>0</v>
      </c>
    </row>
    <row r="653" spans="1:9" ht="110.25">
      <c r="A653" s="95"/>
      <c r="B653" s="104"/>
      <c r="C653" s="107"/>
      <c r="D653" s="110"/>
      <c r="E653" s="110"/>
      <c r="F653" s="11" t="s">
        <v>21</v>
      </c>
      <c r="G653" s="25">
        <v>0</v>
      </c>
      <c r="H653" s="25">
        <v>0</v>
      </c>
      <c r="I653" s="25">
        <v>0</v>
      </c>
    </row>
    <row r="654" spans="1:9">
      <c r="A654" s="93" t="s">
        <v>177</v>
      </c>
      <c r="B654" s="102" t="s">
        <v>178</v>
      </c>
      <c r="C654" s="105" t="s">
        <v>139</v>
      </c>
      <c r="D654" s="108">
        <v>2015</v>
      </c>
      <c r="E654" s="108">
        <v>2017</v>
      </c>
      <c r="F654" s="25" t="s">
        <v>16</v>
      </c>
      <c r="G654" s="25">
        <f t="shared" ref="G654:I654" si="147">G655+G656+G657</f>
        <v>450</v>
      </c>
      <c r="H654" s="25">
        <f t="shared" si="147"/>
        <v>450</v>
      </c>
      <c r="I654" s="25">
        <f t="shared" si="147"/>
        <v>41.5</v>
      </c>
    </row>
    <row r="655" spans="1:9">
      <c r="A655" s="94"/>
      <c r="B655" s="103"/>
      <c r="C655" s="106"/>
      <c r="D655" s="109"/>
      <c r="E655" s="109"/>
      <c r="F655" s="25" t="s">
        <v>17</v>
      </c>
      <c r="G655" s="25">
        <f t="shared" ref="G655:I657" si="148">G660+G669</f>
        <v>450</v>
      </c>
      <c r="H655" s="25">
        <f t="shared" si="148"/>
        <v>450</v>
      </c>
      <c r="I655" s="25">
        <f t="shared" si="148"/>
        <v>41.5</v>
      </c>
    </row>
    <row r="656" spans="1:9" ht="31.5">
      <c r="A656" s="94"/>
      <c r="B656" s="103"/>
      <c r="C656" s="106"/>
      <c r="D656" s="109"/>
      <c r="E656" s="109"/>
      <c r="F656" s="25" t="s">
        <v>19</v>
      </c>
      <c r="G656" s="25">
        <f t="shared" si="148"/>
        <v>0</v>
      </c>
      <c r="H656" s="25">
        <f t="shared" si="148"/>
        <v>0</v>
      </c>
      <c r="I656" s="25">
        <f t="shared" si="148"/>
        <v>0</v>
      </c>
    </row>
    <row r="657" spans="1:9" ht="15.75" customHeight="1">
      <c r="A657" s="94"/>
      <c r="B657" s="103"/>
      <c r="C657" s="106"/>
      <c r="D657" s="109"/>
      <c r="E657" s="109"/>
      <c r="F657" s="25" t="s">
        <v>20</v>
      </c>
      <c r="G657" s="25">
        <f t="shared" si="148"/>
        <v>0</v>
      </c>
      <c r="H657" s="25">
        <f t="shared" si="148"/>
        <v>0</v>
      </c>
      <c r="I657" s="25">
        <f t="shared" si="148"/>
        <v>0</v>
      </c>
    </row>
    <row r="658" spans="1:9" ht="110.25">
      <c r="A658" s="95"/>
      <c r="B658" s="104"/>
      <c r="C658" s="107"/>
      <c r="D658" s="110"/>
      <c r="E658" s="110"/>
      <c r="F658" s="11" t="s">
        <v>21</v>
      </c>
      <c r="G658" s="25">
        <v>0</v>
      </c>
      <c r="H658" s="25">
        <v>0</v>
      </c>
      <c r="I658" s="25">
        <v>0</v>
      </c>
    </row>
    <row r="659" spans="1:9">
      <c r="A659" s="93" t="s">
        <v>179</v>
      </c>
      <c r="B659" s="102" t="s">
        <v>180</v>
      </c>
      <c r="C659" s="105" t="s">
        <v>23</v>
      </c>
      <c r="D659" s="108">
        <v>2015</v>
      </c>
      <c r="E659" s="108">
        <v>2017</v>
      </c>
      <c r="F659" s="25" t="s">
        <v>16</v>
      </c>
      <c r="G659" s="25">
        <f t="shared" ref="G659:I659" si="149">G660+G661+G662</f>
        <v>0</v>
      </c>
      <c r="H659" s="25">
        <f t="shared" si="149"/>
        <v>0</v>
      </c>
      <c r="I659" s="25">
        <f t="shared" si="149"/>
        <v>0</v>
      </c>
    </row>
    <row r="660" spans="1:9">
      <c r="A660" s="94"/>
      <c r="B660" s="103"/>
      <c r="C660" s="106"/>
      <c r="D660" s="109"/>
      <c r="E660" s="109"/>
      <c r="F660" s="25" t="s">
        <v>17</v>
      </c>
      <c r="G660" s="25">
        <v>0</v>
      </c>
      <c r="H660" s="25">
        <v>0</v>
      </c>
      <c r="I660" s="25">
        <v>0</v>
      </c>
    </row>
    <row r="661" spans="1:9" ht="15.75" customHeight="1">
      <c r="A661" s="94"/>
      <c r="B661" s="103"/>
      <c r="C661" s="106"/>
      <c r="D661" s="109"/>
      <c r="E661" s="109"/>
      <c r="F661" s="25" t="s">
        <v>19</v>
      </c>
      <c r="G661" s="25">
        <v>0</v>
      </c>
      <c r="H661" s="25">
        <v>0</v>
      </c>
      <c r="I661" s="25">
        <v>0</v>
      </c>
    </row>
    <row r="662" spans="1:9" ht="31.5">
      <c r="A662" s="94"/>
      <c r="B662" s="103"/>
      <c r="C662" s="106"/>
      <c r="D662" s="109"/>
      <c r="E662" s="109"/>
      <c r="F662" s="25" t="s">
        <v>20</v>
      </c>
      <c r="G662" s="25">
        <v>0</v>
      </c>
      <c r="H662" s="25">
        <v>0</v>
      </c>
      <c r="I662" s="25">
        <v>0</v>
      </c>
    </row>
    <row r="663" spans="1:9" ht="110.25">
      <c r="A663" s="94"/>
      <c r="B663" s="103"/>
      <c r="C663" s="107"/>
      <c r="D663" s="110"/>
      <c r="E663" s="110"/>
      <c r="F663" s="11" t="s">
        <v>21</v>
      </c>
      <c r="G663" s="25">
        <v>0</v>
      </c>
      <c r="H663" s="25">
        <v>0</v>
      </c>
      <c r="I663" s="25">
        <v>0</v>
      </c>
    </row>
    <row r="664" spans="1:9">
      <c r="A664" s="94"/>
      <c r="B664" s="103"/>
      <c r="C664" s="111" t="s">
        <v>26</v>
      </c>
      <c r="D664" s="108">
        <v>2015</v>
      </c>
      <c r="E664" s="108">
        <v>2017</v>
      </c>
      <c r="F664" s="25" t="s">
        <v>16</v>
      </c>
      <c r="G664" s="25">
        <f t="shared" ref="G664:I664" si="150">G665+G666+G667</f>
        <v>0</v>
      </c>
      <c r="H664" s="25">
        <f t="shared" si="150"/>
        <v>0</v>
      </c>
      <c r="I664" s="25">
        <f t="shared" si="150"/>
        <v>0</v>
      </c>
    </row>
    <row r="665" spans="1:9">
      <c r="A665" s="94"/>
      <c r="B665" s="103"/>
      <c r="C665" s="112"/>
      <c r="D665" s="109"/>
      <c r="E665" s="109"/>
      <c r="F665" s="25" t="s">
        <v>17</v>
      </c>
      <c r="G665" s="25">
        <v>0</v>
      </c>
      <c r="H665" s="25">
        <v>0</v>
      </c>
      <c r="I665" s="25">
        <v>0</v>
      </c>
    </row>
    <row r="666" spans="1:9" ht="15.75" customHeight="1">
      <c r="A666" s="94"/>
      <c r="B666" s="103"/>
      <c r="C666" s="112"/>
      <c r="D666" s="109"/>
      <c r="E666" s="109"/>
      <c r="F666" s="25" t="s">
        <v>19</v>
      </c>
      <c r="G666" s="25">
        <v>0</v>
      </c>
      <c r="H666" s="25">
        <v>0</v>
      </c>
      <c r="I666" s="25">
        <v>0</v>
      </c>
    </row>
    <row r="667" spans="1:9" ht="31.5">
      <c r="A667" s="95"/>
      <c r="B667" s="104"/>
      <c r="C667" s="113"/>
      <c r="D667" s="110"/>
      <c r="E667" s="110"/>
      <c r="F667" s="25" t="s">
        <v>20</v>
      </c>
      <c r="G667" s="25">
        <v>0</v>
      </c>
      <c r="H667" s="25">
        <v>0</v>
      </c>
      <c r="I667" s="25">
        <v>0</v>
      </c>
    </row>
    <row r="668" spans="1:9">
      <c r="A668" s="93" t="s">
        <v>181</v>
      </c>
      <c r="B668" s="102" t="s">
        <v>182</v>
      </c>
      <c r="C668" s="105" t="s">
        <v>183</v>
      </c>
      <c r="D668" s="108">
        <v>2015</v>
      </c>
      <c r="E668" s="108">
        <v>2017</v>
      </c>
      <c r="F668" s="25" t="s">
        <v>16</v>
      </c>
      <c r="G668" s="25">
        <f t="shared" ref="G668:I668" si="151">G669+G670+G671</f>
        <v>450</v>
      </c>
      <c r="H668" s="25">
        <f t="shared" si="151"/>
        <v>450</v>
      </c>
      <c r="I668" s="25">
        <f t="shared" si="151"/>
        <v>41.5</v>
      </c>
    </row>
    <row r="669" spans="1:9">
      <c r="A669" s="94"/>
      <c r="B669" s="103"/>
      <c r="C669" s="106"/>
      <c r="D669" s="109"/>
      <c r="E669" s="109"/>
      <c r="F669" s="25" t="s">
        <v>17</v>
      </c>
      <c r="G669" s="25">
        <v>450</v>
      </c>
      <c r="H669" s="25">
        <v>450</v>
      </c>
      <c r="I669" s="25">
        <v>41.5</v>
      </c>
    </row>
    <row r="670" spans="1:9" ht="31.5">
      <c r="A670" s="94"/>
      <c r="B670" s="103"/>
      <c r="C670" s="106"/>
      <c r="D670" s="109"/>
      <c r="E670" s="109"/>
      <c r="F670" s="25" t="s">
        <v>19</v>
      </c>
      <c r="G670" s="25">
        <v>0</v>
      </c>
      <c r="H670" s="25">
        <v>0</v>
      </c>
      <c r="I670" s="25">
        <v>0</v>
      </c>
    </row>
    <row r="671" spans="1:9" ht="15.75" customHeight="1">
      <c r="A671" s="94"/>
      <c r="B671" s="103"/>
      <c r="C671" s="106"/>
      <c r="D671" s="109"/>
      <c r="E671" s="109"/>
      <c r="F671" s="25" t="s">
        <v>20</v>
      </c>
      <c r="G671" s="25">
        <v>0</v>
      </c>
      <c r="H671" s="25">
        <v>0</v>
      </c>
      <c r="I671" s="25">
        <v>0</v>
      </c>
    </row>
    <row r="672" spans="1:9" ht="110.25">
      <c r="A672" s="95"/>
      <c r="B672" s="104"/>
      <c r="C672" s="107"/>
      <c r="D672" s="110"/>
      <c r="E672" s="110"/>
      <c r="F672" s="11" t="s">
        <v>21</v>
      </c>
      <c r="G672" s="25">
        <v>0</v>
      </c>
      <c r="H672" s="25">
        <v>0</v>
      </c>
      <c r="I672" s="25">
        <v>0</v>
      </c>
    </row>
    <row r="673" spans="1:9">
      <c r="A673" s="93" t="s">
        <v>184</v>
      </c>
      <c r="B673" s="102" t="s">
        <v>185</v>
      </c>
      <c r="C673" s="105" t="s">
        <v>23</v>
      </c>
      <c r="D673" s="108">
        <v>2015</v>
      </c>
      <c r="E673" s="108">
        <v>2017</v>
      </c>
      <c r="F673" s="25" t="s">
        <v>16</v>
      </c>
      <c r="G673" s="25">
        <f t="shared" ref="G673:I673" si="152">G674+G675+G676</f>
        <v>0</v>
      </c>
      <c r="H673" s="25">
        <f t="shared" si="152"/>
        <v>0</v>
      </c>
      <c r="I673" s="25">
        <f t="shared" si="152"/>
        <v>18.399999999999999</v>
      </c>
    </row>
    <row r="674" spans="1:9">
      <c r="A674" s="94"/>
      <c r="B674" s="103"/>
      <c r="C674" s="106"/>
      <c r="D674" s="109"/>
      <c r="E674" s="109"/>
      <c r="F674" s="25" t="s">
        <v>17</v>
      </c>
      <c r="G674" s="25">
        <f t="shared" ref="G674:I676" si="153">G679</f>
        <v>0</v>
      </c>
      <c r="H674" s="25">
        <f t="shared" si="153"/>
        <v>0</v>
      </c>
      <c r="I674" s="25">
        <f t="shared" si="153"/>
        <v>18.399999999999999</v>
      </c>
    </row>
    <row r="675" spans="1:9" ht="31.5">
      <c r="A675" s="94"/>
      <c r="B675" s="103"/>
      <c r="C675" s="106"/>
      <c r="D675" s="109"/>
      <c r="E675" s="109"/>
      <c r="F675" s="25" t="s">
        <v>19</v>
      </c>
      <c r="G675" s="25">
        <f t="shared" si="153"/>
        <v>0</v>
      </c>
      <c r="H675" s="25">
        <f t="shared" si="153"/>
        <v>0</v>
      </c>
      <c r="I675" s="25">
        <f t="shared" si="153"/>
        <v>0</v>
      </c>
    </row>
    <row r="676" spans="1:9" ht="15.75" customHeight="1">
      <c r="A676" s="94"/>
      <c r="B676" s="103"/>
      <c r="C676" s="106"/>
      <c r="D676" s="109"/>
      <c r="E676" s="109"/>
      <c r="F676" s="25" t="s">
        <v>20</v>
      </c>
      <c r="G676" s="25">
        <f t="shared" si="153"/>
        <v>0</v>
      </c>
      <c r="H676" s="25">
        <f t="shared" si="153"/>
        <v>0</v>
      </c>
      <c r="I676" s="25">
        <f t="shared" si="153"/>
        <v>0</v>
      </c>
    </row>
    <row r="677" spans="1:9" ht="110.25">
      <c r="A677" s="95"/>
      <c r="B677" s="104"/>
      <c r="C677" s="107"/>
      <c r="D677" s="110"/>
      <c r="E677" s="110"/>
      <c r="F677" s="11" t="s">
        <v>21</v>
      </c>
      <c r="G677" s="25">
        <v>0</v>
      </c>
      <c r="H677" s="25">
        <v>0</v>
      </c>
      <c r="I677" s="25">
        <v>0</v>
      </c>
    </row>
    <row r="678" spans="1:9">
      <c r="A678" s="93" t="s">
        <v>186</v>
      </c>
      <c r="B678" s="102" t="s">
        <v>187</v>
      </c>
      <c r="C678" s="105" t="s">
        <v>23</v>
      </c>
      <c r="D678" s="108">
        <v>2015</v>
      </c>
      <c r="E678" s="108">
        <v>2017</v>
      </c>
      <c r="F678" s="25" t="s">
        <v>16</v>
      </c>
      <c r="G678" s="25">
        <f t="shared" ref="G678:I678" si="154">G679+G680+G681</f>
        <v>0</v>
      </c>
      <c r="H678" s="25">
        <f t="shared" si="154"/>
        <v>0</v>
      </c>
      <c r="I678" s="25">
        <f t="shared" si="154"/>
        <v>18.399999999999999</v>
      </c>
    </row>
    <row r="679" spans="1:9">
      <c r="A679" s="94"/>
      <c r="B679" s="103"/>
      <c r="C679" s="106"/>
      <c r="D679" s="109"/>
      <c r="E679" s="109"/>
      <c r="F679" s="25" t="s">
        <v>17</v>
      </c>
      <c r="G679" s="25">
        <v>0</v>
      </c>
      <c r="H679" s="25">
        <v>0</v>
      </c>
      <c r="I679" s="25">
        <v>18.399999999999999</v>
      </c>
    </row>
    <row r="680" spans="1:9" ht="31.5">
      <c r="A680" s="94"/>
      <c r="B680" s="103"/>
      <c r="C680" s="106"/>
      <c r="D680" s="109"/>
      <c r="E680" s="109"/>
      <c r="F680" s="25" t="s">
        <v>19</v>
      </c>
      <c r="G680" s="25">
        <v>0</v>
      </c>
      <c r="H680" s="25">
        <v>0</v>
      </c>
      <c r="I680" s="25">
        <v>0</v>
      </c>
    </row>
    <row r="681" spans="1:9" ht="31.5">
      <c r="A681" s="94"/>
      <c r="B681" s="103"/>
      <c r="C681" s="106"/>
      <c r="D681" s="109"/>
      <c r="E681" s="109"/>
      <c r="F681" s="25" t="s">
        <v>20</v>
      </c>
      <c r="G681" s="25">
        <v>0</v>
      </c>
      <c r="H681" s="25">
        <v>0</v>
      </c>
      <c r="I681" s="25">
        <v>0</v>
      </c>
    </row>
    <row r="682" spans="1:9" ht="15.75" customHeight="1">
      <c r="A682" s="95"/>
      <c r="B682" s="104"/>
      <c r="C682" s="107"/>
      <c r="D682" s="110"/>
      <c r="E682" s="110"/>
      <c r="F682" s="11" t="s">
        <v>21</v>
      </c>
      <c r="G682" s="25">
        <v>0</v>
      </c>
      <c r="H682" s="25">
        <v>0</v>
      </c>
      <c r="I682" s="25">
        <v>0</v>
      </c>
    </row>
    <row r="683" spans="1:9">
      <c r="A683" s="117" t="s">
        <v>188</v>
      </c>
      <c r="B683" s="181" t="s">
        <v>189</v>
      </c>
      <c r="C683" s="86" t="s">
        <v>23</v>
      </c>
      <c r="D683" s="71">
        <v>2015</v>
      </c>
      <c r="E683" s="71">
        <v>2017</v>
      </c>
      <c r="F683" s="45" t="s">
        <v>16</v>
      </c>
      <c r="G683" s="45">
        <f>G684+G685+G686+G687</f>
        <v>24071.200000000001</v>
      </c>
      <c r="H683" s="45">
        <f t="shared" ref="H683:I683" si="155">H684+H685+H686+H687</f>
        <v>24670.400000000001</v>
      </c>
      <c r="I683" s="45">
        <f t="shared" si="155"/>
        <v>25257.4</v>
      </c>
    </row>
    <row r="684" spans="1:9">
      <c r="A684" s="118"/>
      <c r="B684" s="182"/>
      <c r="C684" s="87"/>
      <c r="D684" s="72"/>
      <c r="E684" s="72"/>
      <c r="F684" s="45" t="s">
        <v>17</v>
      </c>
      <c r="G684" s="45">
        <f t="shared" ref="G684:I687" si="156">G690+G714+G738+G750+G840</f>
        <v>20956.2</v>
      </c>
      <c r="H684" s="45">
        <f t="shared" si="156"/>
        <v>21555.4</v>
      </c>
      <c r="I684" s="45">
        <f t="shared" si="156"/>
        <v>22142.400000000001</v>
      </c>
    </row>
    <row r="685" spans="1:9" ht="31.5">
      <c r="A685" s="118"/>
      <c r="B685" s="182"/>
      <c r="C685" s="87"/>
      <c r="D685" s="72"/>
      <c r="E685" s="72"/>
      <c r="F685" s="45" t="s">
        <v>18</v>
      </c>
      <c r="G685" s="45">
        <f t="shared" si="156"/>
        <v>3115</v>
      </c>
      <c r="H685" s="45">
        <f t="shared" si="156"/>
        <v>3115</v>
      </c>
      <c r="I685" s="45">
        <f t="shared" si="156"/>
        <v>3115</v>
      </c>
    </row>
    <row r="686" spans="1:9" ht="31.5">
      <c r="A686" s="118"/>
      <c r="B686" s="182"/>
      <c r="C686" s="87"/>
      <c r="D686" s="72"/>
      <c r="E686" s="72"/>
      <c r="F686" s="45" t="s">
        <v>19</v>
      </c>
      <c r="G686" s="45">
        <f t="shared" si="156"/>
        <v>0</v>
      </c>
      <c r="H686" s="45">
        <f t="shared" si="156"/>
        <v>0</v>
      </c>
      <c r="I686" s="45">
        <f t="shared" si="156"/>
        <v>0</v>
      </c>
    </row>
    <row r="687" spans="1:9" ht="47.25">
      <c r="A687" s="118"/>
      <c r="B687" s="182"/>
      <c r="C687" s="87"/>
      <c r="D687" s="72"/>
      <c r="E687" s="72"/>
      <c r="F687" s="45" t="s">
        <v>20</v>
      </c>
      <c r="G687" s="45">
        <f t="shared" si="156"/>
        <v>0</v>
      </c>
      <c r="H687" s="45">
        <f t="shared" si="156"/>
        <v>0</v>
      </c>
      <c r="I687" s="45">
        <f t="shared" si="156"/>
        <v>0</v>
      </c>
    </row>
    <row r="688" spans="1:9" ht="15.75" customHeight="1">
      <c r="A688" s="119"/>
      <c r="B688" s="183"/>
      <c r="C688" s="88"/>
      <c r="D688" s="73"/>
      <c r="E688" s="73"/>
      <c r="F688" s="11" t="s">
        <v>21</v>
      </c>
      <c r="G688" s="45">
        <v>0</v>
      </c>
      <c r="H688" s="45">
        <v>0</v>
      </c>
      <c r="I688" s="45">
        <v>0</v>
      </c>
    </row>
    <row r="689" spans="1:9">
      <c r="A689" s="93" t="s">
        <v>190</v>
      </c>
      <c r="B689" s="184" t="s">
        <v>191</v>
      </c>
      <c r="C689" s="74" t="s">
        <v>23</v>
      </c>
      <c r="D689" s="77">
        <v>2015</v>
      </c>
      <c r="E689" s="77">
        <v>2017</v>
      </c>
      <c r="F689" s="46" t="s">
        <v>16</v>
      </c>
      <c r="G689" s="46">
        <f t="shared" ref="G689:I689" si="157">G690+G691+G692+G693</f>
        <v>423.70000000000005</v>
      </c>
      <c r="H689" s="46">
        <f t="shared" si="157"/>
        <v>423.70000000000005</v>
      </c>
      <c r="I689" s="46">
        <f t="shared" si="157"/>
        <v>423.70000000000005</v>
      </c>
    </row>
    <row r="690" spans="1:9">
      <c r="A690" s="94"/>
      <c r="B690" s="185"/>
      <c r="C690" s="75"/>
      <c r="D690" s="78"/>
      <c r="E690" s="78"/>
      <c r="F690" s="46" t="s">
        <v>17</v>
      </c>
      <c r="G690" s="46">
        <f t="shared" ref="G690:I690" si="158">G696+G702+G708</f>
        <v>423.70000000000005</v>
      </c>
      <c r="H690" s="46">
        <f t="shared" si="158"/>
        <v>423.70000000000005</v>
      </c>
      <c r="I690" s="46">
        <f t="shared" si="158"/>
        <v>423.70000000000005</v>
      </c>
    </row>
    <row r="691" spans="1:9" ht="31.5">
      <c r="A691" s="94"/>
      <c r="B691" s="185"/>
      <c r="C691" s="75"/>
      <c r="D691" s="78"/>
      <c r="E691" s="78"/>
      <c r="F691" s="46" t="s">
        <v>18</v>
      </c>
      <c r="G691" s="46">
        <f t="shared" ref="G691:I692" si="159">G697+G703</f>
        <v>0</v>
      </c>
      <c r="H691" s="46">
        <f t="shared" si="159"/>
        <v>0</v>
      </c>
      <c r="I691" s="46">
        <f t="shared" si="159"/>
        <v>0</v>
      </c>
    </row>
    <row r="692" spans="1:9" ht="31.5">
      <c r="A692" s="94"/>
      <c r="B692" s="185"/>
      <c r="C692" s="75"/>
      <c r="D692" s="78"/>
      <c r="E692" s="78"/>
      <c r="F692" s="46" t="s">
        <v>19</v>
      </c>
      <c r="G692" s="46">
        <f t="shared" si="159"/>
        <v>0</v>
      </c>
      <c r="H692" s="46">
        <f t="shared" si="159"/>
        <v>0</v>
      </c>
      <c r="I692" s="46">
        <f t="shared" si="159"/>
        <v>0</v>
      </c>
    </row>
    <row r="693" spans="1:9" ht="31.5">
      <c r="A693" s="94"/>
      <c r="B693" s="185"/>
      <c r="C693" s="75"/>
      <c r="D693" s="78"/>
      <c r="E693" s="78"/>
      <c r="F693" s="46" t="s">
        <v>20</v>
      </c>
      <c r="G693" s="46">
        <v>0</v>
      </c>
      <c r="H693" s="46">
        <v>0</v>
      </c>
      <c r="I693" s="46">
        <v>0</v>
      </c>
    </row>
    <row r="694" spans="1:9" ht="15.75" customHeight="1">
      <c r="A694" s="95"/>
      <c r="B694" s="186"/>
      <c r="C694" s="76"/>
      <c r="D694" s="79"/>
      <c r="E694" s="79"/>
      <c r="F694" s="11" t="s">
        <v>21</v>
      </c>
      <c r="G694" s="46">
        <v>0</v>
      </c>
      <c r="H694" s="46">
        <v>0</v>
      </c>
      <c r="I694" s="46">
        <v>0</v>
      </c>
    </row>
    <row r="695" spans="1:9">
      <c r="A695" s="93" t="s">
        <v>192</v>
      </c>
      <c r="B695" s="184" t="s">
        <v>193</v>
      </c>
      <c r="C695" s="74" t="s">
        <v>23</v>
      </c>
      <c r="D695" s="77">
        <v>2015</v>
      </c>
      <c r="E695" s="77">
        <v>2017</v>
      </c>
      <c r="F695" s="46" t="s">
        <v>16</v>
      </c>
      <c r="G695" s="46">
        <f t="shared" ref="G695:I695" si="160">G696+G697+G698+G699</f>
        <v>0</v>
      </c>
      <c r="H695" s="46">
        <f t="shared" si="160"/>
        <v>0</v>
      </c>
      <c r="I695" s="46">
        <f t="shared" si="160"/>
        <v>0</v>
      </c>
    </row>
    <row r="696" spans="1:9">
      <c r="A696" s="94"/>
      <c r="B696" s="185"/>
      <c r="C696" s="75"/>
      <c r="D696" s="78"/>
      <c r="E696" s="78"/>
      <c r="F696" s="46" t="s">
        <v>17</v>
      </c>
      <c r="G696" s="46">
        <f t="shared" ref="G696:I696" si="161">546.9-420-126.9</f>
        <v>0</v>
      </c>
      <c r="H696" s="46">
        <f t="shared" si="161"/>
        <v>0</v>
      </c>
      <c r="I696" s="46">
        <f t="shared" si="161"/>
        <v>0</v>
      </c>
    </row>
    <row r="697" spans="1:9" ht="31.5">
      <c r="A697" s="94"/>
      <c r="B697" s="185"/>
      <c r="C697" s="75"/>
      <c r="D697" s="78"/>
      <c r="E697" s="78"/>
      <c r="F697" s="46" t="s">
        <v>18</v>
      </c>
      <c r="G697" s="46">
        <v>0</v>
      </c>
      <c r="H697" s="46">
        <v>0</v>
      </c>
      <c r="I697" s="46">
        <v>0</v>
      </c>
    </row>
    <row r="698" spans="1:9" ht="31.5">
      <c r="A698" s="94"/>
      <c r="B698" s="185"/>
      <c r="C698" s="75"/>
      <c r="D698" s="78"/>
      <c r="E698" s="78"/>
      <c r="F698" s="46" t="s">
        <v>19</v>
      </c>
      <c r="G698" s="46">
        <v>0</v>
      </c>
      <c r="H698" s="46">
        <v>0</v>
      </c>
      <c r="I698" s="46">
        <v>0</v>
      </c>
    </row>
    <row r="699" spans="1:9" ht="31.5">
      <c r="A699" s="94"/>
      <c r="B699" s="185"/>
      <c r="C699" s="75"/>
      <c r="D699" s="78"/>
      <c r="E699" s="78"/>
      <c r="F699" s="46" t="s">
        <v>20</v>
      </c>
      <c r="G699" s="46">
        <v>0</v>
      </c>
      <c r="H699" s="46">
        <v>0</v>
      </c>
      <c r="I699" s="46">
        <v>0</v>
      </c>
    </row>
    <row r="700" spans="1:9" ht="15.75" customHeight="1">
      <c r="A700" s="95"/>
      <c r="B700" s="186"/>
      <c r="C700" s="76"/>
      <c r="D700" s="79"/>
      <c r="E700" s="79"/>
      <c r="F700" s="11" t="s">
        <v>21</v>
      </c>
      <c r="G700" s="46">
        <v>0</v>
      </c>
      <c r="H700" s="46">
        <v>0</v>
      </c>
      <c r="I700" s="46">
        <v>0</v>
      </c>
    </row>
    <row r="701" spans="1:9">
      <c r="A701" s="93" t="s">
        <v>194</v>
      </c>
      <c r="B701" s="184" t="s">
        <v>195</v>
      </c>
      <c r="C701" s="74" t="s">
        <v>23</v>
      </c>
      <c r="D701" s="77">
        <v>2015</v>
      </c>
      <c r="E701" s="77">
        <v>2017</v>
      </c>
      <c r="F701" s="46" t="s">
        <v>16</v>
      </c>
      <c r="G701" s="46">
        <f t="shared" ref="G701:I701" si="162">G702+G703+G704+G705</f>
        <v>359.6</v>
      </c>
      <c r="H701" s="46">
        <f t="shared" si="162"/>
        <v>423.70000000000005</v>
      </c>
      <c r="I701" s="46">
        <f t="shared" si="162"/>
        <v>423.70000000000005</v>
      </c>
    </row>
    <row r="702" spans="1:9">
      <c r="A702" s="94"/>
      <c r="B702" s="185"/>
      <c r="C702" s="75"/>
      <c r="D702" s="78"/>
      <c r="E702" s="78"/>
      <c r="F702" s="46" t="s">
        <v>17</v>
      </c>
      <c r="G702" s="46">
        <f>296.8+126.9-64.1</f>
        <v>359.6</v>
      </c>
      <c r="H702" s="46">
        <f t="shared" ref="H702:I702" si="163">296.8+126.9</f>
        <v>423.70000000000005</v>
      </c>
      <c r="I702" s="46">
        <f t="shared" si="163"/>
        <v>423.70000000000005</v>
      </c>
    </row>
    <row r="703" spans="1:9" ht="31.5">
      <c r="A703" s="94"/>
      <c r="B703" s="185"/>
      <c r="C703" s="75"/>
      <c r="D703" s="78"/>
      <c r="E703" s="78"/>
      <c r="F703" s="46" t="s">
        <v>18</v>
      </c>
      <c r="G703" s="46">
        <v>0</v>
      </c>
      <c r="H703" s="46">
        <v>0</v>
      </c>
      <c r="I703" s="46">
        <v>0</v>
      </c>
    </row>
    <row r="704" spans="1:9" ht="31.5">
      <c r="A704" s="94"/>
      <c r="B704" s="185"/>
      <c r="C704" s="75"/>
      <c r="D704" s="78"/>
      <c r="E704" s="78"/>
      <c r="F704" s="46" t="s">
        <v>19</v>
      </c>
      <c r="G704" s="46">
        <v>0</v>
      </c>
      <c r="H704" s="46">
        <v>0</v>
      </c>
      <c r="I704" s="46">
        <v>0</v>
      </c>
    </row>
    <row r="705" spans="1:9" ht="31.5">
      <c r="A705" s="94"/>
      <c r="B705" s="185"/>
      <c r="C705" s="75"/>
      <c r="D705" s="78"/>
      <c r="E705" s="78"/>
      <c r="F705" s="46" t="s">
        <v>20</v>
      </c>
      <c r="G705" s="46">
        <v>0</v>
      </c>
      <c r="H705" s="46">
        <v>0</v>
      </c>
      <c r="I705" s="46">
        <v>0</v>
      </c>
    </row>
    <row r="706" spans="1:9" ht="15.75" customHeight="1">
      <c r="A706" s="95"/>
      <c r="B706" s="186"/>
      <c r="C706" s="76"/>
      <c r="D706" s="79"/>
      <c r="E706" s="79"/>
      <c r="F706" s="11" t="s">
        <v>21</v>
      </c>
      <c r="G706" s="46">
        <v>0</v>
      </c>
      <c r="H706" s="46">
        <v>0</v>
      </c>
      <c r="I706" s="46">
        <v>0</v>
      </c>
    </row>
    <row r="707" spans="1:9">
      <c r="A707" s="93"/>
      <c r="B707" s="184" t="s">
        <v>196</v>
      </c>
      <c r="C707" s="74" t="s">
        <v>23</v>
      </c>
      <c r="D707" s="77">
        <v>2017</v>
      </c>
      <c r="E707" s="77">
        <v>2017</v>
      </c>
      <c r="F707" s="46" t="s">
        <v>16</v>
      </c>
      <c r="G707" s="46">
        <f t="shared" ref="G707:I707" si="164">G708+G709+G710+G711</f>
        <v>64.099999999999994</v>
      </c>
      <c r="H707" s="46">
        <f t="shared" si="164"/>
        <v>0</v>
      </c>
      <c r="I707" s="46">
        <f t="shared" si="164"/>
        <v>0</v>
      </c>
    </row>
    <row r="708" spans="1:9">
      <c r="A708" s="94"/>
      <c r="B708" s="185"/>
      <c r="C708" s="75"/>
      <c r="D708" s="78"/>
      <c r="E708" s="78"/>
      <c r="F708" s="46" t="s">
        <v>17</v>
      </c>
      <c r="G708" s="46">
        <v>64.099999999999994</v>
      </c>
      <c r="H708" s="46">
        <v>0</v>
      </c>
      <c r="I708" s="46">
        <v>0</v>
      </c>
    </row>
    <row r="709" spans="1:9" ht="31.5">
      <c r="A709" s="94"/>
      <c r="B709" s="185"/>
      <c r="C709" s="75"/>
      <c r="D709" s="78"/>
      <c r="E709" s="78"/>
      <c r="F709" s="46" t="s">
        <v>18</v>
      </c>
      <c r="G709" s="46">
        <v>0</v>
      </c>
      <c r="H709" s="46">
        <v>0</v>
      </c>
      <c r="I709" s="46">
        <v>0</v>
      </c>
    </row>
    <row r="710" spans="1:9" ht="31.5">
      <c r="A710" s="94"/>
      <c r="B710" s="185"/>
      <c r="C710" s="75"/>
      <c r="D710" s="78"/>
      <c r="E710" s="78"/>
      <c r="F710" s="46" t="s">
        <v>19</v>
      </c>
      <c r="G710" s="46">
        <v>0</v>
      </c>
      <c r="H710" s="46">
        <v>0</v>
      </c>
      <c r="I710" s="46">
        <v>0</v>
      </c>
    </row>
    <row r="711" spans="1:9" ht="31.5">
      <c r="A711" s="94"/>
      <c r="B711" s="185"/>
      <c r="C711" s="75"/>
      <c r="D711" s="78"/>
      <c r="E711" s="78"/>
      <c r="F711" s="46" t="s">
        <v>20</v>
      </c>
      <c r="G711" s="46">
        <v>0</v>
      </c>
      <c r="H711" s="46">
        <v>0</v>
      </c>
      <c r="I711" s="46">
        <v>0</v>
      </c>
    </row>
    <row r="712" spans="1:9" ht="15.75" customHeight="1">
      <c r="A712" s="95"/>
      <c r="B712" s="186"/>
      <c r="C712" s="76"/>
      <c r="D712" s="79"/>
      <c r="E712" s="79"/>
      <c r="F712" s="11" t="s">
        <v>21</v>
      </c>
      <c r="G712" s="46">
        <v>0</v>
      </c>
      <c r="H712" s="46">
        <v>0</v>
      </c>
      <c r="I712" s="46">
        <v>0</v>
      </c>
    </row>
    <row r="713" spans="1:9">
      <c r="A713" s="93" t="s">
        <v>197</v>
      </c>
      <c r="B713" s="184" t="s">
        <v>198</v>
      </c>
      <c r="C713" s="74" t="s">
        <v>23</v>
      </c>
      <c r="D713" s="77">
        <v>2015</v>
      </c>
      <c r="E713" s="77">
        <v>2017</v>
      </c>
      <c r="F713" s="46" t="s">
        <v>16</v>
      </c>
      <c r="G713" s="46">
        <f t="shared" ref="G713:I713" si="165">G714+G715+G716+G717</f>
        <v>755.2</v>
      </c>
      <c r="H713" s="46">
        <f t="shared" si="165"/>
        <v>755.2</v>
      </c>
      <c r="I713" s="46">
        <f t="shared" si="165"/>
        <v>755.2</v>
      </c>
    </row>
    <row r="714" spans="1:9">
      <c r="A714" s="94"/>
      <c r="B714" s="185"/>
      <c r="C714" s="75"/>
      <c r="D714" s="78"/>
      <c r="E714" s="78"/>
      <c r="F714" s="46" t="s">
        <v>17</v>
      </c>
      <c r="G714" s="46">
        <f t="shared" ref="G714:I714" si="166">G720+G726+G732</f>
        <v>755.2</v>
      </c>
      <c r="H714" s="46">
        <f t="shared" si="166"/>
        <v>755.2</v>
      </c>
      <c r="I714" s="46">
        <f t="shared" si="166"/>
        <v>755.2</v>
      </c>
    </row>
    <row r="715" spans="1:9" ht="31.5">
      <c r="A715" s="94"/>
      <c r="B715" s="185"/>
      <c r="C715" s="75"/>
      <c r="D715" s="78"/>
      <c r="E715" s="78"/>
      <c r="F715" s="46" t="s">
        <v>18</v>
      </c>
      <c r="G715" s="46">
        <f t="shared" ref="G715:I717" si="167">G721+G727</f>
        <v>0</v>
      </c>
      <c r="H715" s="46">
        <f t="shared" si="167"/>
        <v>0</v>
      </c>
      <c r="I715" s="46">
        <f t="shared" si="167"/>
        <v>0</v>
      </c>
    </row>
    <row r="716" spans="1:9" ht="31.5">
      <c r="A716" s="94"/>
      <c r="B716" s="185"/>
      <c r="C716" s="75"/>
      <c r="D716" s="78"/>
      <c r="E716" s="78"/>
      <c r="F716" s="46" t="s">
        <v>19</v>
      </c>
      <c r="G716" s="46">
        <f t="shared" si="167"/>
        <v>0</v>
      </c>
      <c r="H716" s="46">
        <f t="shared" si="167"/>
        <v>0</v>
      </c>
      <c r="I716" s="46">
        <f t="shared" si="167"/>
        <v>0</v>
      </c>
    </row>
    <row r="717" spans="1:9" ht="31.5">
      <c r="A717" s="94"/>
      <c r="B717" s="185"/>
      <c r="C717" s="75"/>
      <c r="D717" s="78"/>
      <c r="E717" s="78"/>
      <c r="F717" s="46" t="s">
        <v>20</v>
      </c>
      <c r="G717" s="46">
        <f t="shared" si="167"/>
        <v>0</v>
      </c>
      <c r="H717" s="46">
        <f t="shared" si="167"/>
        <v>0</v>
      </c>
      <c r="I717" s="46">
        <f t="shared" si="167"/>
        <v>0</v>
      </c>
    </row>
    <row r="718" spans="1:9" ht="15.75" customHeight="1">
      <c r="A718" s="95"/>
      <c r="B718" s="186"/>
      <c r="C718" s="76"/>
      <c r="D718" s="79"/>
      <c r="E718" s="79"/>
      <c r="F718" s="11" t="s">
        <v>21</v>
      </c>
      <c r="G718" s="46">
        <v>0</v>
      </c>
      <c r="H718" s="46">
        <v>0</v>
      </c>
      <c r="I718" s="46">
        <v>0</v>
      </c>
    </row>
    <row r="719" spans="1:9">
      <c r="A719" s="93" t="s">
        <v>199</v>
      </c>
      <c r="B719" s="184" t="s">
        <v>200</v>
      </c>
      <c r="C719" s="74" t="s">
        <v>23</v>
      </c>
      <c r="D719" s="77">
        <v>2015</v>
      </c>
      <c r="E719" s="77">
        <v>2017</v>
      </c>
      <c r="F719" s="46" t="s">
        <v>16</v>
      </c>
      <c r="G719" s="46">
        <f>G720+G721+G722+G723</f>
        <v>305.2</v>
      </c>
      <c r="H719" s="46">
        <f>H720+H721+H722+H723</f>
        <v>305.2</v>
      </c>
      <c r="I719" s="46">
        <f>I720+I721+I722+I723</f>
        <v>305.2</v>
      </c>
    </row>
    <row r="720" spans="1:9">
      <c r="A720" s="94"/>
      <c r="B720" s="185"/>
      <c r="C720" s="75"/>
      <c r="D720" s="78"/>
      <c r="E720" s="78"/>
      <c r="F720" s="46" t="s">
        <v>17</v>
      </c>
      <c r="G720" s="46">
        <f t="shared" ref="G720:I720" si="168">335.2-30</f>
        <v>305.2</v>
      </c>
      <c r="H720" s="46">
        <f t="shared" si="168"/>
        <v>305.2</v>
      </c>
      <c r="I720" s="46">
        <f t="shared" si="168"/>
        <v>305.2</v>
      </c>
    </row>
    <row r="721" spans="1:9" ht="31.5">
      <c r="A721" s="94"/>
      <c r="B721" s="185"/>
      <c r="C721" s="75"/>
      <c r="D721" s="78"/>
      <c r="E721" s="78"/>
      <c r="F721" s="46" t="s">
        <v>18</v>
      </c>
      <c r="G721" s="46">
        <v>0</v>
      </c>
      <c r="H721" s="46">
        <v>0</v>
      </c>
      <c r="I721" s="46">
        <v>0</v>
      </c>
    </row>
    <row r="722" spans="1:9" ht="31.5">
      <c r="A722" s="94"/>
      <c r="B722" s="185"/>
      <c r="C722" s="75"/>
      <c r="D722" s="78"/>
      <c r="E722" s="78"/>
      <c r="F722" s="46" t="s">
        <v>19</v>
      </c>
      <c r="G722" s="46">
        <v>0</v>
      </c>
      <c r="H722" s="46">
        <v>0</v>
      </c>
      <c r="I722" s="46">
        <v>0</v>
      </c>
    </row>
    <row r="723" spans="1:9" ht="31.5">
      <c r="A723" s="94"/>
      <c r="B723" s="185"/>
      <c r="C723" s="75"/>
      <c r="D723" s="78"/>
      <c r="E723" s="78"/>
      <c r="F723" s="46" t="s">
        <v>20</v>
      </c>
      <c r="G723" s="46">
        <v>0</v>
      </c>
      <c r="H723" s="46">
        <v>0</v>
      </c>
      <c r="I723" s="46">
        <v>0</v>
      </c>
    </row>
    <row r="724" spans="1:9" ht="15.75" customHeight="1">
      <c r="A724" s="95"/>
      <c r="B724" s="186"/>
      <c r="C724" s="76"/>
      <c r="D724" s="79"/>
      <c r="E724" s="79"/>
      <c r="F724" s="11" t="s">
        <v>21</v>
      </c>
      <c r="G724" s="46">
        <v>0</v>
      </c>
      <c r="H724" s="46">
        <v>0</v>
      </c>
      <c r="I724" s="46">
        <v>0</v>
      </c>
    </row>
    <row r="725" spans="1:9">
      <c r="A725" s="93" t="s">
        <v>201</v>
      </c>
      <c r="B725" s="184" t="s">
        <v>202</v>
      </c>
      <c r="C725" s="74" t="s">
        <v>23</v>
      </c>
      <c r="D725" s="77">
        <v>2015</v>
      </c>
      <c r="E725" s="77">
        <v>2017</v>
      </c>
      <c r="F725" s="46" t="s">
        <v>16</v>
      </c>
      <c r="G725" s="46">
        <f t="shared" ref="G725:I725" si="169">G726+G727+G728+G729</f>
        <v>0</v>
      </c>
      <c r="H725" s="46">
        <f t="shared" si="169"/>
        <v>0</v>
      </c>
      <c r="I725" s="46">
        <f t="shared" si="169"/>
        <v>0</v>
      </c>
    </row>
    <row r="726" spans="1:9">
      <c r="A726" s="94"/>
      <c r="B726" s="185"/>
      <c r="C726" s="75"/>
      <c r="D726" s="78"/>
      <c r="E726" s="78"/>
      <c r="F726" s="46" t="s">
        <v>17</v>
      </c>
      <c r="G726" s="46">
        <v>0</v>
      </c>
      <c r="H726" s="46">
        <v>0</v>
      </c>
      <c r="I726" s="46">
        <v>0</v>
      </c>
    </row>
    <row r="727" spans="1:9" ht="31.5">
      <c r="A727" s="94"/>
      <c r="B727" s="185"/>
      <c r="C727" s="75"/>
      <c r="D727" s="78"/>
      <c r="E727" s="78"/>
      <c r="F727" s="46" t="s">
        <v>18</v>
      </c>
      <c r="G727" s="46">
        <v>0</v>
      </c>
      <c r="H727" s="46">
        <v>0</v>
      </c>
      <c r="I727" s="46">
        <v>0</v>
      </c>
    </row>
    <row r="728" spans="1:9" ht="31.5">
      <c r="A728" s="94"/>
      <c r="B728" s="185"/>
      <c r="C728" s="75"/>
      <c r="D728" s="78"/>
      <c r="E728" s="78"/>
      <c r="F728" s="46" t="s">
        <v>19</v>
      </c>
      <c r="G728" s="46">
        <v>0</v>
      </c>
      <c r="H728" s="46">
        <v>0</v>
      </c>
      <c r="I728" s="46">
        <v>0</v>
      </c>
    </row>
    <row r="729" spans="1:9" ht="31.5">
      <c r="A729" s="94"/>
      <c r="B729" s="185"/>
      <c r="C729" s="75"/>
      <c r="D729" s="78"/>
      <c r="E729" s="78"/>
      <c r="F729" s="46" t="s">
        <v>20</v>
      </c>
      <c r="G729" s="46">
        <v>0</v>
      </c>
      <c r="H729" s="46">
        <v>0</v>
      </c>
      <c r="I729" s="46">
        <v>0</v>
      </c>
    </row>
    <row r="730" spans="1:9" ht="15.75" customHeight="1">
      <c r="A730" s="95"/>
      <c r="B730" s="186"/>
      <c r="C730" s="76"/>
      <c r="D730" s="79"/>
      <c r="E730" s="79"/>
      <c r="F730" s="11" t="s">
        <v>21</v>
      </c>
      <c r="G730" s="46">
        <v>0</v>
      </c>
      <c r="H730" s="46">
        <v>0</v>
      </c>
      <c r="I730" s="46">
        <v>0</v>
      </c>
    </row>
    <row r="731" spans="1:9">
      <c r="A731" s="93" t="s">
        <v>203</v>
      </c>
      <c r="B731" s="184" t="s">
        <v>204</v>
      </c>
      <c r="C731" s="74" t="s">
        <v>23</v>
      </c>
      <c r="D731" s="77">
        <v>2015</v>
      </c>
      <c r="E731" s="77">
        <v>2017</v>
      </c>
      <c r="F731" s="46" t="s">
        <v>16</v>
      </c>
      <c r="G731" s="46">
        <f t="shared" ref="G731:I731" si="170">G732+G733+G734+G735</f>
        <v>450</v>
      </c>
      <c r="H731" s="46">
        <f t="shared" si="170"/>
        <v>450</v>
      </c>
      <c r="I731" s="46">
        <f t="shared" si="170"/>
        <v>450</v>
      </c>
    </row>
    <row r="732" spans="1:9">
      <c r="A732" s="94"/>
      <c r="B732" s="185"/>
      <c r="C732" s="75"/>
      <c r="D732" s="78"/>
      <c r="E732" s="78"/>
      <c r="F732" s="46" t="s">
        <v>17</v>
      </c>
      <c r="G732" s="46">
        <v>450</v>
      </c>
      <c r="H732" s="46">
        <v>450</v>
      </c>
      <c r="I732" s="46">
        <v>450</v>
      </c>
    </row>
    <row r="733" spans="1:9" ht="31.5">
      <c r="A733" s="94"/>
      <c r="B733" s="185"/>
      <c r="C733" s="75"/>
      <c r="D733" s="78"/>
      <c r="E733" s="78"/>
      <c r="F733" s="46" t="s">
        <v>18</v>
      </c>
      <c r="G733" s="46">
        <v>0</v>
      </c>
      <c r="H733" s="46">
        <v>0</v>
      </c>
      <c r="I733" s="46">
        <v>0</v>
      </c>
    </row>
    <row r="734" spans="1:9" ht="31.5">
      <c r="A734" s="94"/>
      <c r="B734" s="185"/>
      <c r="C734" s="75"/>
      <c r="D734" s="78"/>
      <c r="E734" s="78"/>
      <c r="F734" s="46" t="s">
        <v>19</v>
      </c>
      <c r="G734" s="46">
        <v>0</v>
      </c>
      <c r="H734" s="46">
        <v>0</v>
      </c>
      <c r="I734" s="46">
        <v>0</v>
      </c>
    </row>
    <row r="735" spans="1:9" ht="31.5">
      <c r="A735" s="94"/>
      <c r="B735" s="185"/>
      <c r="C735" s="75"/>
      <c r="D735" s="78"/>
      <c r="E735" s="78"/>
      <c r="F735" s="46" t="s">
        <v>20</v>
      </c>
      <c r="G735" s="46">
        <v>0</v>
      </c>
      <c r="H735" s="46">
        <v>0</v>
      </c>
      <c r="I735" s="46">
        <v>0</v>
      </c>
    </row>
    <row r="736" spans="1:9" ht="15.75" customHeight="1">
      <c r="A736" s="95"/>
      <c r="B736" s="186"/>
      <c r="C736" s="76"/>
      <c r="D736" s="79"/>
      <c r="E736" s="79"/>
      <c r="F736" s="11" t="s">
        <v>21</v>
      </c>
      <c r="G736" s="46">
        <v>0</v>
      </c>
      <c r="H736" s="46">
        <v>0</v>
      </c>
      <c r="I736" s="46">
        <v>0</v>
      </c>
    </row>
    <row r="737" spans="1:9">
      <c r="A737" s="93" t="s">
        <v>205</v>
      </c>
      <c r="B737" s="187" t="s">
        <v>206</v>
      </c>
      <c r="C737" s="190" t="s">
        <v>23</v>
      </c>
      <c r="D737" s="77">
        <v>2015</v>
      </c>
      <c r="E737" s="77">
        <v>2017</v>
      </c>
      <c r="F737" s="46" t="s">
        <v>16</v>
      </c>
      <c r="G737" s="46">
        <f t="shared" ref="G737:I737" si="171">G738+G739+G740+G741</f>
        <v>37.799999999999997</v>
      </c>
      <c r="H737" s="46">
        <f t="shared" si="171"/>
        <v>37.799999999999997</v>
      </c>
      <c r="I737" s="46">
        <f t="shared" si="171"/>
        <v>37.799999999999997</v>
      </c>
    </row>
    <row r="738" spans="1:9">
      <c r="A738" s="94"/>
      <c r="B738" s="188"/>
      <c r="C738" s="191"/>
      <c r="D738" s="78"/>
      <c r="E738" s="78"/>
      <c r="F738" s="46" t="s">
        <v>17</v>
      </c>
      <c r="G738" s="46">
        <f t="shared" ref="G738:I738" si="172">G744</f>
        <v>37.799999999999997</v>
      </c>
      <c r="H738" s="46">
        <f t="shared" si="172"/>
        <v>37.799999999999997</v>
      </c>
      <c r="I738" s="46">
        <f t="shared" si="172"/>
        <v>37.799999999999997</v>
      </c>
    </row>
    <row r="739" spans="1:9" ht="31.5">
      <c r="A739" s="94"/>
      <c r="B739" s="188"/>
      <c r="C739" s="191"/>
      <c r="D739" s="78"/>
      <c r="E739" s="78"/>
      <c r="F739" s="46" t="s">
        <v>18</v>
      </c>
      <c r="G739" s="46">
        <v>0</v>
      </c>
      <c r="H739" s="46">
        <v>0</v>
      </c>
      <c r="I739" s="46">
        <v>0</v>
      </c>
    </row>
    <row r="740" spans="1:9" ht="31.5">
      <c r="A740" s="94"/>
      <c r="B740" s="188"/>
      <c r="C740" s="191"/>
      <c r="D740" s="78"/>
      <c r="E740" s="78"/>
      <c r="F740" s="46" t="s">
        <v>19</v>
      </c>
      <c r="G740" s="46">
        <v>0</v>
      </c>
      <c r="H740" s="46">
        <v>0</v>
      </c>
      <c r="I740" s="46">
        <v>0</v>
      </c>
    </row>
    <row r="741" spans="1:9" ht="31.5">
      <c r="A741" s="94"/>
      <c r="B741" s="188"/>
      <c r="C741" s="191"/>
      <c r="D741" s="78"/>
      <c r="E741" s="78"/>
      <c r="F741" s="46" t="s">
        <v>20</v>
      </c>
      <c r="G741" s="46">
        <v>0</v>
      </c>
      <c r="H741" s="46">
        <v>0</v>
      </c>
      <c r="I741" s="46">
        <v>0</v>
      </c>
    </row>
    <row r="742" spans="1:9" ht="15.75" customHeight="1">
      <c r="A742" s="95"/>
      <c r="B742" s="189"/>
      <c r="C742" s="192"/>
      <c r="D742" s="79"/>
      <c r="E742" s="79"/>
      <c r="F742" s="11" t="s">
        <v>21</v>
      </c>
      <c r="G742" s="46">
        <v>0</v>
      </c>
      <c r="H742" s="46">
        <v>0</v>
      </c>
      <c r="I742" s="46">
        <v>0</v>
      </c>
    </row>
    <row r="743" spans="1:9">
      <c r="A743" s="93" t="s">
        <v>207</v>
      </c>
      <c r="B743" s="187" t="s">
        <v>208</v>
      </c>
      <c r="C743" s="190" t="s">
        <v>23</v>
      </c>
      <c r="D743" s="77">
        <v>2015</v>
      </c>
      <c r="E743" s="77">
        <v>2017</v>
      </c>
      <c r="F743" s="46" t="s">
        <v>16</v>
      </c>
      <c r="G743" s="46">
        <f t="shared" ref="G743:I743" si="173">G744+G745+G746+G747</f>
        <v>37.799999999999997</v>
      </c>
      <c r="H743" s="46">
        <f t="shared" si="173"/>
        <v>37.799999999999997</v>
      </c>
      <c r="I743" s="46">
        <f t="shared" si="173"/>
        <v>37.799999999999997</v>
      </c>
    </row>
    <row r="744" spans="1:9">
      <c r="A744" s="94"/>
      <c r="B744" s="188"/>
      <c r="C744" s="191"/>
      <c r="D744" s="78"/>
      <c r="E744" s="78"/>
      <c r="F744" s="46" t="s">
        <v>17</v>
      </c>
      <c r="G744" s="46">
        <v>37.799999999999997</v>
      </c>
      <c r="H744" s="46">
        <v>37.799999999999997</v>
      </c>
      <c r="I744" s="46">
        <v>37.799999999999997</v>
      </c>
    </row>
    <row r="745" spans="1:9" ht="31.5">
      <c r="A745" s="94"/>
      <c r="B745" s="188"/>
      <c r="C745" s="191"/>
      <c r="D745" s="78"/>
      <c r="E745" s="78"/>
      <c r="F745" s="46" t="s">
        <v>18</v>
      </c>
      <c r="G745" s="46">
        <v>0</v>
      </c>
      <c r="H745" s="46">
        <v>0</v>
      </c>
      <c r="I745" s="46">
        <v>0</v>
      </c>
    </row>
    <row r="746" spans="1:9" ht="31.5">
      <c r="A746" s="94"/>
      <c r="B746" s="188"/>
      <c r="C746" s="191"/>
      <c r="D746" s="78"/>
      <c r="E746" s="78"/>
      <c r="F746" s="46" t="s">
        <v>19</v>
      </c>
      <c r="G746" s="46">
        <v>0</v>
      </c>
      <c r="H746" s="46">
        <v>0</v>
      </c>
      <c r="I746" s="46">
        <v>0</v>
      </c>
    </row>
    <row r="747" spans="1:9" ht="31.5">
      <c r="A747" s="94"/>
      <c r="B747" s="188"/>
      <c r="C747" s="191"/>
      <c r="D747" s="78"/>
      <c r="E747" s="78"/>
      <c r="F747" s="46" t="s">
        <v>20</v>
      </c>
      <c r="G747" s="46">
        <v>0</v>
      </c>
      <c r="H747" s="46">
        <v>0</v>
      </c>
      <c r="I747" s="46">
        <v>0</v>
      </c>
    </row>
    <row r="748" spans="1:9" ht="15.75" customHeight="1">
      <c r="A748" s="95"/>
      <c r="B748" s="189"/>
      <c r="C748" s="192"/>
      <c r="D748" s="79"/>
      <c r="E748" s="79"/>
      <c r="F748" s="11" t="s">
        <v>21</v>
      </c>
      <c r="G748" s="46">
        <v>0</v>
      </c>
      <c r="H748" s="46">
        <v>0</v>
      </c>
      <c r="I748" s="46">
        <v>0</v>
      </c>
    </row>
    <row r="749" spans="1:9">
      <c r="A749" s="93" t="s">
        <v>209</v>
      </c>
      <c r="B749" s="184" t="s">
        <v>210</v>
      </c>
      <c r="C749" s="190" t="s">
        <v>23</v>
      </c>
      <c r="D749" s="77">
        <v>2015</v>
      </c>
      <c r="E749" s="77">
        <v>2017</v>
      </c>
      <c r="F749" s="46" t="s">
        <v>16</v>
      </c>
      <c r="G749" s="46">
        <f t="shared" ref="G749:I749" si="174">G750+G751+G752+G753</f>
        <v>4952.8</v>
      </c>
      <c r="H749" s="46">
        <f t="shared" si="174"/>
        <v>4952.8</v>
      </c>
      <c r="I749" s="46">
        <f t="shared" si="174"/>
        <v>4952.8</v>
      </c>
    </row>
    <row r="750" spans="1:9">
      <c r="A750" s="94"/>
      <c r="B750" s="185"/>
      <c r="C750" s="191"/>
      <c r="D750" s="78"/>
      <c r="E750" s="78"/>
      <c r="F750" s="46" t="s">
        <v>17</v>
      </c>
      <c r="G750" s="46">
        <f t="shared" ref="G750:I750" si="175">G756+G762+G768+G774+G780+G786+G792+G798+G804+G810+G816+G822+G828+G834</f>
        <v>1837.8</v>
      </c>
      <c r="H750" s="46">
        <f t="shared" si="175"/>
        <v>1837.8</v>
      </c>
      <c r="I750" s="46">
        <f t="shared" si="175"/>
        <v>1837.8</v>
      </c>
    </row>
    <row r="751" spans="1:9" ht="31.5">
      <c r="A751" s="94"/>
      <c r="B751" s="185"/>
      <c r="C751" s="191"/>
      <c r="D751" s="78"/>
      <c r="E751" s="78"/>
      <c r="F751" s="46" t="s">
        <v>18</v>
      </c>
      <c r="G751" s="46">
        <f t="shared" ref="G751:I753" si="176">G757+G763+G769+G775+G781+G787+G793+G799+G805+G811+G817+G823+G829</f>
        <v>3115</v>
      </c>
      <c r="H751" s="46">
        <f t="shared" si="176"/>
        <v>3115</v>
      </c>
      <c r="I751" s="46">
        <f t="shared" si="176"/>
        <v>3115</v>
      </c>
    </row>
    <row r="752" spans="1:9" ht="31.5">
      <c r="A752" s="94"/>
      <c r="B752" s="185"/>
      <c r="C752" s="191"/>
      <c r="D752" s="78"/>
      <c r="E752" s="78"/>
      <c r="F752" s="46" t="s">
        <v>19</v>
      </c>
      <c r="G752" s="46">
        <f t="shared" si="176"/>
        <v>0</v>
      </c>
      <c r="H752" s="46">
        <f t="shared" si="176"/>
        <v>0</v>
      </c>
      <c r="I752" s="46">
        <f t="shared" si="176"/>
        <v>0</v>
      </c>
    </row>
    <row r="753" spans="1:9" ht="31.5">
      <c r="A753" s="94"/>
      <c r="B753" s="185"/>
      <c r="C753" s="191"/>
      <c r="D753" s="78"/>
      <c r="E753" s="78"/>
      <c r="F753" s="46" t="s">
        <v>20</v>
      </c>
      <c r="G753" s="46">
        <f t="shared" si="176"/>
        <v>0</v>
      </c>
      <c r="H753" s="46">
        <f t="shared" si="176"/>
        <v>0</v>
      </c>
      <c r="I753" s="46">
        <f t="shared" si="176"/>
        <v>0</v>
      </c>
    </row>
    <row r="754" spans="1:9" ht="15.75" customHeight="1">
      <c r="A754" s="95"/>
      <c r="B754" s="186"/>
      <c r="C754" s="192"/>
      <c r="D754" s="79"/>
      <c r="E754" s="79"/>
      <c r="F754" s="11" t="s">
        <v>21</v>
      </c>
      <c r="G754" s="46">
        <v>0</v>
      </c>
      <c r="H754" s="46">
        <v>0</v>
      </c>
      <c r="I754" s="46">
        <v>0</v>
      </c>
    </row>
    <row r="755" spans="1:9">
      <c r="A755" s="93" t="s">
        <v>211</v>
      </c>
      <c r="B755" s="187" t="s">
        <v>212</v>
      </c>
      <c r="C755" s="190" t="s">
        <v>23</v>
      </c>
      <c r="D755" s="77">
        <v>2015</v>
      </c>
      <c r="E755" s="77">
        <v>2017</v>
      </c>
      <c r="F755" s="46" t="s">
        <v>16</v>
      </c>
      <c r="G755" s="46">
        <f t="shared" ref="G755:I755" si="177">G756+G757+G758+G759</f>
        <v>552.70000000000005</v>
      </c>
      <c r="H755" s="46">
        <f t="shared" si="177"/>
        <v>552.70000000000005</v>
      </c>
      <c r="I755" s="46">
        <f t="shared" si="177"/>
        <v>552.70000000000005</v>
      </c>
    </row>
    <row r="756" spans="1:9">
      <c r="A756" s="94"/>
      <c r="B756" s="188"/>
      <c r="C756" s="191"/>
      <c r="D756" s="78"/>
      <c r="E756" s="78"/>
      <c r="F756" s="46" t="s">
        <v>17</v>
      </c>
      <c r="G756" s="46">
        <v>552.70000000000005</v>
      </c>
      <c r="H756" s="46">
        <v>552.70000000000005</v>
      </c>
      <c r="I756" s="46">
        <v>552.70000000000005</v>
      </c>
    </row>
    <row r="757" spans="1:9" ht="31.5">
      <c r="A757" s="94"/>
      <c r="B757" s="188"/>
      <c r="C757" s="191"/>
      <c r="D757" s="78"/>
      <c r="E757" s="78"/>
      <c r="F757" s="46" t="s">
        <v>18</v>
      </c>
      <c r="G757" s="46">
        <v>0</v>
      </c>
      <c r="H757" s="46">
        <v>0</v>
      </c>
      <c r="I757" s="46">
        <v>0</v>
      </c>
    </row>
    <row r="758" spans="1:9" ht="31.5">
      <c r="A758" s="94"/>
      <c r="B758" s="188"/>
      <c r="C758" s="191"/>
      <c r="D758" s="78"/>
      <c r="E758" s="78"/>
      <c r="F758" s="46" t="s">
        <v>19</v>
      </c>
      <c r="G758" s="46">
        <v>0</v>
      </c>
      <c r="H758" s="46">
        <v>0</v>
      </c>
      <c r="I758" s="46">
        <v>0</v>
      </c>
    </row>
    <row r="759" spans="1:9" ht="31.5">
      <c r="A759" s="94"/>
      <c r="B759" s="188"/>
      <c r="C759" s="191"/>
      <c r="D759" s="78"/>
      <c r="E759" s="78"/>
      <c r="F759" s="46" t="s">
        <v>20</v>
      </c>
      <c r="G759" s="46">
        <v>0</v>
      </c>
      <c r="H759" s="46">
        <v>0</v>
      </c>
      <c r="I759" s="46">
        <v>0</v>
      </c>
    </row>
    <row r="760" spans="1:9" ht="15.75" customHeight="1">
      <c r="A760" s="95"/>
      <c r="B760" s="189"/>
      <c r="C760" s="192"/>
      <c r="D760" s="79"/>
      <c r="E760" s="79"/>
      <c r="F760" s="11" t="s">
        <v>21</v>
      </c>
      <c r="G760" s="46">
        <v>0</v>
      </c>
      <c r="H760" s="46">
        <v>0</v>
      </c>
      <c r="I760" s="46">
        <v>0</v>
      </c>
    </row>
    <row r="761" spans="1:9">
      <c r="A761" s="93" t="s">
        <v>213</v>
      </c>
      <c r="B761" s="187" t="s">
        <v>214</v>
      </c>
      <c r="C761" s="190" t="s">
        <v>23</v>
      </c>
      <c r="D761" s="77">
        <v>2015</v>
      </c>
      <c r="E761" s="77">
        <v>2017</v>
      </c>
      <c r="F761" s="46" t="s">
        <v>16</v>
      </c>
      <c r="G761" s="46">
        <f t="shared" ref="G761:I761" si="178">G762+G763+G764+G765</f>
        <v>150</v>
      </c>
      <c r="H761" s="46">
        <f t="shared" si="178"/>
        <v>150</v>
      </c>
      <c r="I761" s="46">
        <f t="shared" si="178"/>
        <v>150</v>
      </c>
    </row>
    <row r="762" spans="1:9">
      <c r="A762" s="94"/>
      <c r="B762" s="188"/>
      <c r="C762" s="191"/>
      <c r="D762" s="78"/>
      <c r="E762" s="78"/>
      <c r="F762" s="46" t="s">
        <v>17</v>
      </c>
      <c r="G762" s="46">
        <v>150</v>
      </c>
      <c r="H762" s="46">
        <v>150</v>
      </c>
      <c r="I762" s="46">
        <v>150</v>
      </c>
    </row>
    <row r="763" spans="1:9" ht="31.5">
      <c r="A763" s="94"/>
      <c r="B763" s="188"/>
      <c r="C763" s="191"/>
      <c r="D763" s="78"/>
      <c r="E763" s="78"/>
      <c r="F763" s="46" t="s">
        <v>18</v>
      </c>
      <c r="G763" s="46">
        <v>0</v>
      </c>
      <c r="H763" s="46">
        <v>0</v>
      </c>
      <c r="I763" s="46">
        <v>0</v>
      </c>
    </row>
    <row r="764" spans="1:9" ht="31.5">
      <c r="A764" s="94"/>
      <c r="B764" s="188"/>
      <c r="C764" s="191"/>
      <c r="D764" s="78"/>
      <c r="E764" s="78"/>
      <c r="F764" s="46" t="s">
        <v>19</v>
      </c>
      <c r="G764" s="46">
        <v>0</v>
      </c>
      <c r="H764" s="46">
        <v>0</v>
      </c>
      <c r="I764" s="46">
        <v>0</v>
      </c>
    </row>
    <row r="765" spans="1:9" ht="31.5">
      <c r="A765" s="94"/>
      <c r="B765" s="188"/>
      <c r="C765" s="191"/>
      <c r="D765" s="78"/>
      <c r="E765" s="78"/>
      <c r="F765" s="46" t="s">
        <v>20</v>
      </c>
      <c r="G765" s="46">
        <v>0</v>
      </c>
      <c r="H765" s="46">
        <v>0</v>
      </c>
      <c r="I765" s="46">
        <v>0</v>
      </c>
    </row>
    <row r="766" spans="1:9" ht="15.75" customHeight="1">
      <c r="A766" s="95"/>
      <c r="B766" s="189"/>
      <c r="C766" s="192"/>
      <c r="D766" s="79"/>
      <c r="E766" s="79"/>
      <c r="F766" s="11" t="s">
        <v>21</v>
      </c>
      <c r="G766" s="46">
        <v>0</v>
      </c>
      <c r="H766" s="46">
        <v>0</v>
      </c>
      <c r="I766" s="46">
        <v>0</v>
      </c>
    </row>
    <row r="767" spans="1:9">
      <c r="A767" s="93" t="s">
        <v>215</v>
      </c>
      <c r="B767" s="184" t="s">
        <v>216</v>
      </c>
      <c r="C767" s="190" t="s">
        <v>23</v>
      </c>
      <c r="D767" s="77">
        <v>2015</v>
      </c>
      <c r="E767" s="77">
        <v>2017</v>
      </c>
      <c r="F767" s="46" t="s">
        <v>16</v>
      </c>
      <c r="G767" s="46">
        <f t="shared" ref="G767:I767" si="179">G768+G769+G770+G771</f>
        <v>150</v>
      </c>
      <c r="H767" s="46">
        <f t="shared" si="179"/>
        <v>150</v>
      </c>
      <c r="I767" s="46">
        <f t="shared" si="179"/>
        <v>150</v>
      </c>
    </row>
    <row r="768" spans="1:9">
      <c r="A768" s="94"/>
      <c r="B768" s="185"/>
      <c r="C768" s="191"/>
      <c r="D768" s="78"/>
      <c r="E768" s="78"/>
      <c r="F768" s="46" t="s">
        <v>17</v>
      </c>
      <c r="G768" s="46">
        <v>150</v>
      </c>
      <c r="H768" s="46">
        <v>150</v>
      </c>
      <c r="I768" s="46">
        <v>150</v>
      </c>
    </row>
    <row r="769" spans="1:9" ht="31.5">
      <c r="A769" s="94"/>
      <c r="B769" s="185"/>
      <c r="C769" s="191"/>
      <c r="D769" s="78"/>
      <c r="E769" s="78"/>
      <c r="F769" s="46" t="s">
        <v>18</v>
      </c>
      <c r="G769" s="46">
        <v>0</v>
      </c>
      <c r="H769" s="46">
        <v>0</v>
      </c>
      <c r="I769" s="46">
        <v>0</v>
      </c>
    </row>
    <row r="770" spans="1:9" ht="31.5">
      <c r="A770" s="94"/>
      <c r="B770" s="185"/>
      <c r="C770" s="191"/>
      <c r="D770" s="78"/>
      <c r="E770" s="78"/>
      <c r="F770" s="46" t="s">
        <v>19</v>
      </c>
      <c r="G770" s="46">
        <v>0</v>
      </c>
      <c r="H770" s="46">
        <v>0</v>
      </c>
      <c r="I770" s="46">
        <v>0</v>
      </c>
    </row>
    <row r="771" spans="1:9" ht="31.5">
      <c r="A771" s="94"/>
      <c r="B771" s="185"/>
      <c r="C771" s="191"/>
      <c r="D771" s="78"/>
      <c r="E771" s="78"/>
      <c r="F771" s="46" t="s">
        <v>20</v>
      </c>
      <c r="G771" s="46">
        <v>0</v>
      </c>
      <c r="H771" s="46">
        <v>0</v>
      </c>
      <c r="I771" s="46">
        <v>0</v>
      </c>
    </row>
    <row r="772" spans="1:9" ht="15.75" customHeight="1">
      <c r="A772" s="95"/>
      <c r="B772" s="186"/>
      <c r="C772" s="192"/>
      <c r="D772" s="79"/>
      <c r="E772" s="79"/>
      <c r="F772" s="11" t="s">
        <v>21</v>
      </c>
      <c r="G772" s="46">
        <v>0</v>
      </c>
      <c r="H772" s="46">
        <v>0</v>
      </c>
      <c r="I772" s="46">
        <v>0</v>
      </c>
    </row>
    <row r="773" spans="1:9">
      <c r="A773" s="93" t="s">
        <v>217</v>
      </c>
      <c r="B773" s="184" t="s">
        <v>218</v>
      </c>
      <c r="C773" s="190" t="s">
        <v>23</v>
      </c>
      <c r="D773" s="77">
        <v>2017</v>
      </c>
      <c r="E773" s="77">
        <v>2019</v>
      </c>
      <c r="F773" s="46" t="s">
        <v>16</v>
      </c>
      <c r="G773" s="46">
        <f t="shared" ref="G773:I773" si="180">G774+G775+G776+G777</f>
        <v>300</v>
      </c>
      <c r="H773" s="46">
        <f t="shared" si="180"/>
        <v>300</v>
      </c>
      <c r="I773" s="46">
        <f t="shared" si="180"/>
        <v>300</v>
      </c>
    </row>
    <row r="774" spans="1:9">
      <c r="A774" s="94"/>
      <c r="B774" s="185"/>
      <c r="C774" s="191"/>
      <c r="D774" s="78"/>
      <c r="E774" s="78"/>
      <c r="F774" s="46" t="s">
        <v>17</v>
      </c>
      <c r="G774" s="46">
        <v>300</v>
      </c>
      <c r="H774" s="46">
        <v>300</v>
      </c>
      <c r="I774" s="46">
        <v>300</v>
      </c>
    </row>
    <row r="775" spans="1:9" ht="31.5">
      <c r="A775" s="94"/>
      <c r="B775" s="185"/>
      <c r="C775" s="191"/>
      <c r="D775" s="78"/>
      <c r="E775" s="78"/>
      <c r="F775" s="46" t="s">
        <v>18</v>
      </c>
      <c r="G775" s="46">
        <v>0</v>
      </c>
      <c r="H775" s="46">
        <v>0</v>
      </c>
      <c r="I775" s="46">
        <v>0</v>
      </c>
    </row>
    <row r="776" spans="1:9" ht="31.5">
      <c r="A776" s="94"/>
      <c r="B776" s="185"/>
      <c r="C776" s="191"/>
      <c r="D776" s="78"/>
      <c r="E776" s="78"/>
      <c r="F776" s="46" t="s">
        <v>19</v>
      </c>
      <c r="G776" s="46">
        <v>0</v>
      </c>
      <c r="H776" s="46">
        <v>0</v>
      </c>
      <c r="I776" s="46">
        <v>0</v>
      </c>
    </row>
    <row r="777" spans="1:9" ht="31.5">
      <c r="A777" s="94"/>
      <c r="B777" s="185"/>
      <c r="C777" s="191"/>
      <c r="D777" s="78"/>
      <c r="E777" s="78"/>
      <c r="F777" s="46" t="s">
        <v>20</v>
      </c>
      <c r="G777" s="46">
        <v>0</v>
      </c>
      <c r="H777" s="46">
        <v>0</v>
      </c>
      <c r="I777" s="46">
        <v>0</v>
      </c>
    </row>
    <row r="778" spans="1:9" ht="15.75" customHeight="1">
      <c r="A778" s="95"/>
      <c r="B778" s="186"/>
      <c r="C778" s="192"/>
      <c r="D778" s="79"/>
      <c r="E778" s="79"/>
      <c r="F778" s="11" t="s">
        <v>21</v>
      </c>
      <c r="G778" s="46">
        <v>0</v>
      </c>
      <c r="H778" s="46">
        <v>0</v>
      </c>
      <c r="I778" s="46">
        <v>0</v>
      </c>
    </row>
    <row r="779" spans="1:9">
      <c r="A779" s="93" t="s">
        <v>219</v>
      </c>
      <c r="B779" s="96" t="s">
        <v>220</v>
      </c>
      <c r="C779" s="74"/>
      <c r="D779" s="77">
        <v>2017</v>
      </c>
      <c r="E779" s="77">
        <v>2019</v>
      </c>
      <c r="F779" s="46" t="s">
        <v>16</v>
      </c>
      <c r="G779" s="46">
        <f t="shared" ref="G779:I779" si="181">G780+G781+G782+G783</f>
        <v>280</v>
      </c>
      <c r="H779" s="46">
        <f t="shared" si="181"/>
        <v>280</v>
      </c>
      <c r="I779" s="46">
        <f t="shared" si="181"/>
        <v>280</v>
      </c>
    </row>
    <row r="780" spans="1:9">
      <c r="A780" s="94"/>
      <c r="B780" s="97"/>
      <c r="C780" s="75"/>
      <c r="D780" s="78"/>
      <c r="E780" s="78"/>
      <c r="F780" s="46" t="s">
        <v>17</v>
      </c>
      <c r="G780" s="46">
        <v>30.8</v>
      </c>
      <c r="H780" s="46">
        <v>30.8</v>
      </c>
      <c r="I780" s="46">
        <v>30.8</v>
      </c>
    </row>
    <row r="781" spans="1:9" ht="31.5">
      <c r="A781" s="94"/>
      <c r="B781" s="97"/>
      <c r="C781" s="75"/>
      <c r="D781" s="78"/>
      <c r="E781" s="78"/>
      <c r="F781" s="46" t="s">
        <v>18</v>
      </c>
      <c r="G781" s="46">
        <v>249.2</v>
      </c>
      <c r="H781" s="46">
        <v>249.2</v>
      </c>
      <c r="I781" s="46">
        <v>249.2</v>
      </c>
    </row>
    <row r="782" spans="1:9" ht="31.5">
      <c r="A782" s="94"/>
      <c r="B782" s="97"/>
      <c r="C782" s="75"/>
      <c r="D782" s="78"/>
      <c r="E782" s="78"/>
      <c r="F782" s="46" t="s">
        <v>19</v>
      </c>
      <c r="G782" s="46">
        <v>0</v>
      </c>
      <c r="H782" s="46">
        <v>0</v>
      </c>
      <c r="I782" s="46">
        <v>0</v>
      </c>
    </row>
    <row r="783" spans="1:9" ht="31.5">
      <c r="A783" s="94"/>
      <c r="B783" s="97"/>
      <c r="C783" s="75"/>
      <c r="D783" s="78"/>
      <c r="E783" s="78"/>
      <c r="F783" s="46" t="s">
        <v>20</v>
      </c>
      <c r="G783" s="46">
        <v>0</v>
      </c>
      <c r="H783" s="46">
        <v>0</v>
      </c>
      <c r="I783" s="46">
        <v>0</v>
      </c>
    </row>
    <row r="784" spans="1:9" ht="15.75" customHeight="1">
      <c r="A784" s="95"/>
      <c r="B784" s="98"/>
      <c r="C784" s="76"/>
      <c r="D784" s="79"/>
      <c r="E784" s="79"/>
      <c r="F784" s="11" t="s">
        <v>21</v>
      </c>
      <c r="G784" s="46">
        <v>0</v>
      </c>
      <c r="H784" s="46">
        <v>0</v>
      </c>
      <c r="I784" s="46">
        <v>0</v>
      </c>
    </row>
    <row r="785" spans="1:9">
      <c r="A785" s="93" t="s">
        <v>221</v>
      </c>
      <c r="B785" s="96" t="s">
        <v>222</v>
      </c>
      <c r="C785" s="74"/>
      <c r="D785" s="77">
        <v>2017</v>
      </c>
      <c r="E785" s="77">
        <v>2019</v>
      </c>
      <c r="F785" s="46" t="s">
        <v>16</v>
      </c>
      <c r="G785" s="46">
        <f t="shared" ref="G785:I785" si="182">G786+G787+G788+G789</f>
        <v>650</v>
      </c>
      <c r="H785" s="46">
        <f t="shared" si="182"/>
        <v>650</v>
      </c>
      <c r="I785" s="46">
        <f t="shared" si="182"/>
        <v>650</v>
      </c>
    </row>
    <row r="786" spans="1:9">
      <c r="A786" s="94"/>
      <c r="B786" s="97"/>
      <c r="C786" s="75"/>
      <c r="D786" s="78"/>
      <c r="E786" s="78"/>
      <c r="F786" s="46" t="s">
        <v>17</v>
      </c>
      <c r="G786" s="46">
        <v>71.5</v>
      </c>
      <c r="H786" s="46">
        <v>71.5</v>
      </c>
      <c r="I786" s="46">
        <v>71.5</v>
      </c>
    </row>
    <row r="787" spans="1:9" ht="31.5">
      <c r="A787" s="94"/>
      <c r="B787" s="97"/>
      <c r="C787" s="75"/>
      <c r="D787" s="78"/>
      <c r="E787" s="78"/>
      <c r="F787" s="46" t="s">
        <v>18</v>
      </c>
      <c r="G787" s="46">
        <v>578.5</v>
      </c>
      <c r="H787" s="46">
        <v>578.5</v>
      </c>
      <c r="I787" s="46">
        <v>578.5</v>
      </c>
    </row>
    <row r="788" spans="1:9" ht="31.5">
      <c r="A788" s="94"/>
      <c r="B788" s="97"/>
      <c r="C788" s="75"/>
      <c r="D788" s="78"/>
      <c r="E788" s="78"/>
      <c r="F788" s="46" t="s">
        <v>19</v>
      </c>
      <c r="G788" s="46">
        <v>0</v>
      </c>
      <c r="H788" s="46">
        <v>0</v>
      </c>
      <c r="I788" s="46">
        <v>0</v>
      </c>
    </row>
    <row r="789" spans="1:9" ht="31.5">
      <c r="A789" s="94"/>
      <c r="B789" s="97"/>
      <c r="C789" s="75"/>
      <c r="D789" s="78"/>
      <c r="E789" s="78"/>
      <c r="F789" s="46" t="s">
        <v>20</v>
      </c>
      <c r="G789" s="46">
        <v>0</v>
      </c>
      <c r="H789" s="46">
        <v>0</v>
      </c>
      <c r="I789" s="46">
        <v>0</v>
      </c>
    </row>
    <row r="790" spans="1:9" ht="15.75" customHeight="1">
      <c r="A790" s="95"/>
      <c r="B790" s="98"/>
      <c r="C790" s="76"/>
      <c r="D790" s="79"/>
      <c r="E790" s="79"/>
      <c r="F790" s="11" t="s">
        <v>21</v>
      </c>
      <c r="G790" s="46">
        <v>0</v>
      </c>
      <c r="H790" s="46">
        <v>0</v>
      </c>
      <c r="I790" s="46">
        <v>0</v>
      </c>
    </row>
    <row r="791" spans="1:9">
      <c r="A791" s="93" t="s">
        <v>223</v>
      </c>
      <c r="B791" s="96" t="s">
        <v>224</v>
      </c>
      <c r="C791" s="74"/>
      <c r="D791" s="92"/>
      <c r="E791" s="92"/>
      <c r="F791" s="46" t="s">
        <v>16</v>
      </c>
      <c r="G791" s="46">
        <f t="shared" ref="G791:I791" si="183">G792+G793+G794+G795</f>
        <v>350</v>
      </c>
      <c r="H791" s="46">
        <f t="shared" si="183"/>
        <v>350</v>
      </c>
      <c r="I791" s="46">
        <f t="shared" si="183"/>
        <v>350</v>
      </c>
    </row>
    <row r="792" spans="1:9">
      <c r="A792" s="94"/>
      <c r="B792" s="97"/>
      <c r="C792" s="75"/>
      <c r="D792" s="92"/>
      <c r="E792" s="92"/>
      <c r="F792" s="46" t="s">
        <v>17</v>
      </c>
      <c r="G792" s="46">
        <v>38.5</v>
      </c>
      <c r="H792" s="46">
        <v>38.5</v>
      </c>
      <c r="I792" s="46">
        <v>38.5</v>
      </c>
    </row>
    <row r="793" spans="1:9" ht="31.5">
      <c r="A793" s="94"/>
      <c r="B793" s="97"/>
      <c r="C793" s="75"/>
      <c r="D793" s="92"/>
      <c r="E793" s="92"/>
      <c r="F793" s="46" t="s">
        <v>18</v>
      </c>
      <c r="G793" s="46">
        <v>311.5</v>
      </c>
      <c r="H793" s="46">
        <v>311.5</v>
      </c>
      <c r="I793" s="46">
        <v>311.5</v>
      </c>
    </row>
    <row r="794" spans="1:9" ht="31.5">
      <c r="A794" s="94"/>
      <c r="B794" s="97"/>
      <c r="C794" s="75"/>
      <c r="D794" s="92"/>
      <c r="E794" s="92"/>
      <c r="F794" s="46" t="s">
        <v>19</v>
      </c>
      <c r="G794" s="46">
        <v>0</v>
      </c>
      <c r="H794" s="46">
        <v>0</v>
      </c>
      <c r="I794" s="46">
        <v>0</v>
      </c>
    </row>
    <row r="795" spans="1:9" ht="31.5">
      <c r="A795" s="94"/>
      <c r="B795" s="97"/>
      <c r="C795" s="75"/>
      <c r="D795" s="92"/>
      <c r="E795" s="92"/>
      <c r="F795" s="46" t="s">
        <v>20</v>
      </c>
      <c r="G795" s="46">
        <v>0</v>
      </c>
      <c r="H795" s="46">
        <v>0</v>
      </c>
      <c r="I795" s="46">
        <v>0</v>
      </c>
    </row>
    <row r="796" spans="1:9" ht="15.75" customHeight="1">
      <c r="A796" s="95"/>
      <c r="B796" s="98"/>
      <c r="C796" s="76"/>
      <c r="D796" s="92"/>
      <c r="E796" s="92"/>
      <c r="F796" s="11" t="s">
        <v>21</v>
      </c>
      <c r="G796" s="46">
        <v>0</v>
      </c>
      <c r="H796" s="46">
        <v>0</v>
      </c>
      <c r="I796" s="46">
        <v>0</v>
      </c>
    </row>
    <row r="797" spans="1:9">
      <c r="A797" s="93" t="s">
        <v>225</v>
      </c>
      <c r="B797" s="96" t="s">
        <v>226</v>
      </c>
      <c r="C797" s="74"/>
      <c r="D797" s="47"/>
      <c r="E797" s="47"/>
      <c r="F797" s="46" t="s">
        <v>16</v>
      </c>
      <c r="G797" s="46">
        <f t="shared" ref="G797:I797" si="184">G798+G799+G800+G801</f>
        <v>250</v>
      </c>
      <c r="H797" s="46">
        <f t="shared" si="184"/>
        <v>250</v>
      </c>
      <c r="I797" s="46">
        <f t="shared" si="184"/>
        <v>250</v>
      </c>
    </row>
    <row r="798" spans="1:9">
      <c r="A798" s="94"/>
      <c r="B798" s="97"/>
      <c r="C798" s="75"/>
      <c r="D798" s="47"/>
      <c r="E798" s="47"/>
      <c r="F798" s="46" t="s">
        <v>17</v>
      </c>
      <c r="G798" s="46">
        <v>27.5</v>
      </c>
      <c r="H798" s="46">
        <v>27.5</v>
      </c>
      <c r="I798" s="46">
        <v>27.5</v>
      </c>
    </row>
    <row r="799" spans="1:9" ht="31.5">
      <c r="A799" s="94"/>
      <c r="B799" s="97"/>
      <c r="C799" s="75"/>
      <c r="D799" s="47"/>
      <c r="E799" s="47"/>
      <c r="F799" s="46" t="s">
        <v>18</v>
      </c>
      <c r="G799" s="46">
        <v>222.5</v>
      </c>
      <c r="H799" s="46">
        <v>222.5</v>
      </c>
      <c r="I799" s="46">
        <v>222.5</v>
      </c>
    </row>
    <row r="800" spans="1:9" ht="31.5">
      <c r="A800" s="94"/>
      <c r="B800" s="97"/>
      <c r="C800" s="75"/>
      <c r="D800" s="47"/>
      <c r="E800" s="47"/>
      <c r="F800" s="46" t="s">
        <v>19</v>
      </c>
      <c r="G800" s="46">
        <v>0</v>
      </c>
      <c r="H800" s="46">
        <v>0</v>
      </c>
      <c r="I800" s="46">
        <v>0</v>
      </c>
    </row>
    <row r="801" spans="1:10" ht="31.5">
      <c r="A801" s="94"/>
      <c r="B801" s="97"/>
      <c r="C801" s="75"/>
      <c r="D801" s="47"/>
      <c r="E801" s="47"/>
      <c r="F801" s="46" t="s">
        <v>20</v>
      </c>
      <c r="G801" s="46">
        <v>0</v>
      </c>
      <c r="H801" s="46">
        <v>0</v>
      </c>
      <c r="I801" s="46">
        <v>0</v>
      </c>
    </row>
    <row r="802" spans="1:10" ht="15.75" customHeight="1">
      <c r="A802" s="95"/>
      <c r="B802" s="98"/>
      <c r="C802" s="76"/>
      <c r="D802" s="47"/>
      <c r="E802" s="47"/>
      <c r="F802" s="11" t="s">
        <v>21</v>
      </c>
      <c r="G802" s="46">
        <v>0</v>
      </c>
      <c r="H802" s="46">
        <v>0</v>
      </c>
      <c r="I802" s="46">
        <v>0</v>
      </c>
    </row>
    <row r="803" spans="1:10">
      <c r="A803" s="93" t="s">
        <v>227</v>
      </c>
      <c r="B803" s="96" t="s">
        <v>228</v>
      </c>
      <c r="C803" s="74"/>
      <c r="D803" s="92"/>
      <c r="E803" s="92"/>
      <c r="F803" s="46" t="s">
        <v>16</v>
      </c>
      <c r="G803" s="46">
        <f t="shared" ref="G803:I803" si="185">G804+G805+G806+G807</f>
        <v>900</v>
      </c>
      <c r="H803" s="46">
        <f t="shared" si="185"/>
        <v>900</v>
      </c>
      <c r="I803" s="46">
        <f t="shared" si="185"/>
        <v>900</v>
      </c>
    </row>
    <row r="804" spans="1:10">
      <c r="A804" s="94"/>
      <c r="B804" s="97"/>
      <c r="C804" s="75"/>
      <c r="D804" s="92"/>
      <c r="E804" s="92"/>
      <c r="F804" s="46" t="s">
        <v>17</v>
      </c>
      <c r="G804" s="46">
        <v>99</v>
      </c>
      <c r="H804" s="46">
        <v>99</v>
      </c>
      <c r="I804" s="46">
        <v>99</v>
      </c>
    </row>
    <row r="805" spans="1:10" ht="31.5">
      <c r="A805" s="94"/>
      <c r="B805" s="97"/>
      <c r="C805" s="75"/>
      <c r="D805" s="92"/>
      <c r="E805" s="92"/>
      <c r="F805" s="46" t="s">
        <v>18</v>
      </c>
      <c r="G805" s="46">
        <v>801</v>
      </c>
      <c r="H805" s="46">
        <v>801</v>
      </c>
      <c r="I805" s="46">
        <v>801</v>
      </c>
      <c r="J805" s="3" t="s">
        <v>229</v>
      </c>
    </row>
    <row r="806" spans="1:10" ht="31.5">
      <c r="A806" s="94"/>
      <c r="B806" s="97"/>
      <c r="C806" s="75"/>
      <c r="D806" s="92"/>
      <c r="E806" s="92"/>
      <c r="F806" s="46" t="s">
        <v>19</v>
      </c>
      <c r="G806" s="46">
        <v>0</v>
      </c>
      <c r="H806" s="46">
        <v>0</v>
      </c>
      <c r="I806" s="46">
        <v>0</v>
      </c>
    </row>
    <row r="807" spans="1:10" ht="31.5">
      <c r="A807" s="94"/>
      <c r="B807" s="97"/>
      <c r="C807" s="75"/>
      <c r="D807" s="92"/>
      <c r="E807" s="92"/>
      <c r="F807" s="46" t="s">
        <v>20</v>
      </c>
      <c r="G807" s="46">
        <v>0</v>
      </c>
      <c r="H807" s="46">
        <v>0</v>
      </c>
      <c r="I807" s="46">
        <v>0</v>
      </c>
    </row>
    <row r="808" spans="1:10" ht="15.75" customHeight="1">
      <c r="A808" s="95"/>
      <c r="B808" s="98"/>
      <c r="C808" s="76"/>
      <c r="D808" s="92"/>
      <c r="E808" s="92"/>
      <c r="F808" s="11" t="s">
        <v>21</v>
      </c>
      <c r="G808" s="46">
        <v>0</v>
      </c>
      <c r="H808" s="46">
        <v>0</v>
      </c>
      <c r="I808" s="46">
        <v>0</v>
      </c>
    </row>
    <row r="809" spans="1:10">
      <c r="A809" s="93" t="s">
        <v>230</v>
      </c>
      <c r="B809" s="96" t="s">
        <v>231</v>
      </c>
      <c r="C809" s="74"/>
      <c r="D809" s="47"/>
      <c r="E809" s="47"/>
      <c r="F809" s="46" t="s">
        <v>16</v>
      </c>
      <c r="G809" s="46">
        <f t="shared" ref="G809:I809" si="186">G810+G811+G812+G813</f>
        <v>425.1</v>
      </c>
      <c r="H809" s="46">
        <f t="shared" si="186"/>
        <v>425.1</v>
      </c>
      <c r="I809" s="46">
        <f t="shared" si="186"/>
        <v>425.1</v>
      </c>
    </row>
    <row r="810" spans="1:10">
      <c r="A810" s="94"/>
      <c r="B810" s="97"/>
      <c r="C810" s="75"/>
      <c r="D810" s="47"/>
      <c r="E810" s="47"/>
      <c r="F810" s="46" t="s">
        <v>17</v>
      </c>
      <c r="G810" s="46">
        <v>46.8</v>
      </c>
      <c r="H810" s="46">
        <v>46.8</v>
      </c>
      <c r="I810" s="46">
        <v>46.8</v>
      </c>
    </row>
    <row r="811" spans="1:10" ht="31.5">
      <c r="A811" s="94"/>
      <c r="B811" s="97"/>
      <c r="C811" s="75"/>
      <c r="D811" s="47"/>
      <c r="E811" s="47"/>
      <c r="F811" s="46" t="s">
        <v>18</v>
      </c>
      <c r="G811" s="46">
        <v>378.3</v>
      </c>
      <c r="H811" s="46">
        <v>378.3</v>
      </c>
      <c r="I811" s="46">
        <v>378.3</v>
      </c>
    </row>
    <row r="812" spans="1:10" ht="31.5">
      <c r="A812" s="94"/>
      <c r="B812" s="97"/>
      <c r="C812" s="75"/>
      <c r="D812" s="47"/>
      <c r="E812" s="47"/>
      <c r="F812" s="46" t="s">
        <v>19</v>
      </c>
      <c r="G812" s="46">
        <v>0</v>
      </c>
      <c r="H812" s="46">
        <v>0</v>
      </c>
      <c r="I812" s="46">
        <v>0</v>
      </c>
    </row>
    <row r="813" spans="1:10" ht="31.5">
      <c r="A813" s="94"/>
      <c r="B813" s="97"/>
      <c r="C813" s="75"/>
      <c r="D813" s="47"/>
      <c r="E813" s="47"/>
      <c r="F813" s="46" t="s">
        <v>20</v>
      </c>
      <c r="G813" s="46">
        <v>0</v>
      </c>
      <c r="H813" s="46">
        <v>0</v>
      </c>
      <c r="I813" s="46">
        <v>0</v>
      </c>
    </row>
    <row r="814" spans="1:10" ht="15.75" customHeight="1">
      <c r="A814" s="95"/>
      <c r="B814" s="98"/>
      <c r="C814" s="76"/>
      <c r="D814" s="47"/>
      <c r="E814" s="47"/>
      <c r="F814" s="11" t="s">
        <v>21</v>
      </c>
      <c r="G814" s="46">
        <v>0</v>
      </c>
      <c r="H814" s="46">
        <v>0</v>
      </c>
      <c r="I814" s="46">
        <v>0</v>
      </c>
    </row>
    <row r="815" spans="1:10">
      <c r="A815" s="93" t="s">
        <v>232</v>
      </c>
      <c r="B815" s="96" t="s">
        <v>233</v>
      </c>
      <c r="C815" s="74"/>
      <c r="D815" s="92"/>
      <c r="E815" s="92"/>
      <c r="F815" s="46" t="s">
        <v>16</v>
      </c>
      <c r="G815" s="46">
        <f t="shared" ref="G815:I815" si="187">G816+G817+G818+G819</f>
        <v>350</v>
      </c>
      <c r="H815" s="46">
        <f t="shared" si="187"/>
        <v>350</v>
      </c>
      <c r="I815" s="46">
        <f t="shared" si="187"/>
        <v>350</v>
      </c>
    </row>
    <row r="816" spans="1:10">
      <c r="A816" s="94"/>
      <c r="B816" s="97"/>
      <c r="C816" s="75"/>
      <c r="D816" s="92"/>
      <c r="E816" s="92"/>
      <c r="F816" s="46" t="s">
        <v>17</v>
      </c>
      <c r="G816" s="46">
        <v>38.5</v>
      </c>
      <c r="H816" s="46">
        <v>38.5</v>
      </c>
      <c r="I816" s="46">
        <v>38.5</v>
      </c>
    </row>
    <row r="817" spans="1:9" ht="31.5">
      <c r="A817" s="94"/>
      <c r="B817" s="97"/>
      <c r="C817" s="75"/>
      <c r="D817" s="92"/>
      <c r="E817" s="92"/>
      <c r="F817" s="46" t="s">
        <v>18</v>
      </c>
      <c r="G817" s="46">
        <v>311.5</v>
      </c>
      <c r="H817" s="46">
        <v>311.5</v>
      </c>
      <c r="I817" s="46">
        <v>311.5</v>
      </c>
    </row>
    <row r="818" spans="1:9" ht="31.5">
      <c r="A818" s="94"/>
      <c r="B818" s="97"/>
      <c r="C818" s="75"/>
      <c r="D818" s="92"/>
      <c r="E818" s="92"/>
      <c r="F818" s="46" t="s">
        <v>19</v>
      </c>
      <c r="G818" s="46">
        <v>0</v>
      </c>
      <c r="H818" s="46">
        <v>0</v>
      </c>
      <c r="I818" s="46">
        <v>0</v>
      </c>
    </row>
    <row r="819" spans="1:9" ht="31.5">
      <c r="A819" s="94"/>
      <c r="B819" s="97"/>
      <c r="C819" s="75"/>
      <c r="D819" s="92"/>
      <c r="E819" s="92"/>
      <c r="F819" s="46" t="s">
        <v>20</v>
      </c>
      <c r="G819" s="46">
        <v>0</v>
      </c>
      <c r="H819" s="46">
        <v>0</v>
      </c>
      <c r="I819" s="46">
        <v>0</v>
      </c>
    </row>
    <row r="820" spans="1:9" ht="15.75" customHeight="1">
      <c r="A820" s="95"/>
      <c r="B820" s="98"/>
      <c r="C820" s="76"/>
      <c r="D820" s="92"/>
      <c r="E820" s="92"/>
      <c r="F820" s="11" t="s">
        <v>21</v>
      </c>
      <c r="G820" s="46">
        <v>0</v>
      </c>
      <c r="H820" s="46">
        <v>0</v>
      </c>
      <c r="I820" s="46">
        <v>0</v>
      </c>
    </row>
    <row r="821" spans="1:9">
      <c r="A821" s="93" t="s">
        <v>234</v>
      </c>
      <c r="B821" s="96" t="s">
        <v>235</v>
      </c>
      <c r="C821" s="74"/>
      <c r="D821" s="47"/>
      <c r="E821" s="47"/>
      <c r="F821" s="46" t="s">
        <v>16</v>
      </c>
      <c r="G821" s="46">
        <f t="shared" ref="G821:I821" si="188">G822+G823+G824+G825</f>
        <v>224.89999999999998</v>
      </c>
      <c r="H821" s="46">
        <f t="shared" si="188"/>
        <v>224.89999999999998</v>
      </c>
      <c r="I821" s="46">
        <f t="shared" si="188"/>
        <v>224.89999999999998</v>
      </c>
    </row>
    <row r="822" spans="1:9">
      <c r="A822" s="94"/>
      <c r="B822" s="97"/>
      <c r="C822" s="75"/>
      <c r="D822" s="47"/>
      <c r="E822" s="47"/>
      <c r="F822" s="46" t="s">
        <v>17</v>
      </c>
      <c r="G822" s="46">
        <v>24.7</v>
      </c>
      <c r="H822" s="46">
        <v>24.7</v>
      </c>
      <c r="I822" s="46">
        <v>24.7</v>
      </c>
    </row>
    <row r="823" spans="1:9" ht="31.5">
      <c r="A823" s="94"/>
      <c r="B823" s="97"/>
      <c r="C823" s="75"/>
      <c r="D823" s="47"/>
      <c r="E823" s="47"/>
      <c r="F823" s="46" t="s">
        <v>18</v>
      </c>
      <c r="G823" s="46">
        <v>200.2</v>
      </c>
      <c r="H823" s="46">
        <v>200.2</v>
      </c>
      <c r="I823" s="46">
        <v>200.2</v>
      </c>
    </row>
    <row r="824" spans="1:9" ht="31.5">
      <c r="A824" s="94"/>
      <c r="B824" s="97"/>
      <c r="C824" s="75"/>
      <c r="D824" s="47"/>
      <c r="E824" s="47"/>
      <c r="F824" s="46" t="s">
        <v>19</v>
      </c>
      <c r="G824" s="46">
        <v>0</v>
      </c>
      <c r="H824" s="46">
        <v>0</v>
      </c>
      <c r="I824" s="46">
        <v>0</v>
      </c>
    </row>
    <row r="825" spans="1:9" ht="31.5">
      <c r="A825" s="94"/>
      <c r="B825" s="97"/>
      <c r="C825" s="75"/>
      <c r="D825" s="47"/>
      <c r="E825" s="47"/>
      <c r="F825" s="46" t="s">
        <v>20</v>
      </c>
      <c r="G825" s="46">
        <v>0</v>
      </c>
      <c r="H825" s="46">
        <v>0</v>
      </c>
      <c r="I825" s="46">
        <v>0</v>
      </c>
    </row>
    <row r="826" spans="1:9" ht="15.75" customHeight="1">
      <c r="A826" s="95"/>
      <c r="B826" s="98"/>
      <c r="C826" s="76"/>
      <c r="D826" s="47"/>
      <c r="E826" s="47"/>
      <c r="F826" s="11" t="s">
        <v>21</v>
      </c>
      <c r="G826" s="46">
        <v>0</v>
      </c>
      <c r="H826" s="46">
        <v>0</v>
      </c>
      <c r="I826" s="46">
        <v>0</v>
      </c>
    </row>
    <row r="827" spans="1:9">
      <c r="A827" s="93" t="s">
        <v>236</v>
      </c>
      <c r="B827" s="96" t="s">
        <v>237</v>
      </c>
      <c r="C827" s="74"/>
      <c r="D827" s="48"/>
      <c r="E827" s="48"/>
      <c r="F827" s="46" t="s">
        <v>16</v>
      </c>
      <c r="G827" s="46">
        <f t="shared" ref="G827:I827" si="189">G828+G829+G830+G831</f>
        <v>70.099999999999994</v>
      </c>
      <c r="H827" s="46">
        <f t="shared" si="189"/>
        <v>70.099999999999994</v>
      </c>
      <c r="I827" s="46">
        <f t="shared" si="189"/>
        <v>70.099999999999994</v>
      </c>
    </row>
    <row r="828" spans="1:9">
      <c r="A828" s="94"/>
      <c r="B828" s="97"/>
      <c r="C828" s="75"/>
      <c r="D828" s="49"/>
      <c r="E828" s="49"/>
      <c r="F828" s="46" t="s">
        <v>17</v>
      </c>
      <c r="G828" s="46">
        <v>7.8</v>
      </c>
      <c r="H828" s="46">
        <v>7.8</v>
      </c>
      <c r="I828" s="46">
        <v>7.8</v>
      </c>
    </row>
    <row r="829" spans="1:9" ht="31.5">
      <c r="A829" s="94"/>
      <c r="B829" s="97"/>
      <c r="C829" s="75"/>
      <c r="D829" s="49"/>
      <c r="E829" s="49"/>
      <c r="F829" s="46" t="s">
        <v>18</v>
      </c>
      <c r="G829" s="46">
        <v>62.3</v>
      </c>
      <c r="H829" s="46">
        <v>62.3</v>
      </c>
      <c r="I829" s="46">
        <v>62.3</v>
      </c>
    </row>
    <row r="830" spans="1:9" ht="31.5">
      <c r="A830" s="94"/>
      <c r="B830" s="97"/>
      <c r="C830" s="75"/>
      <c r="D830" s="49"/>
      <c r="E830" s="49"/>
      <c r="F830" s="46" t="s">
        <v>19</v>
      </c>
      <c r="G830" s="46">
        <v>0</v>
      </c>
      <c r="H830" s="46">
        <v>0</v>
      </c>
      <c r="I830" s="46">
        <v>0</v>
      </c>
    </row>
    <row r="831" spans="1:9" ht="31.5">
      <c r="A831" s="94"/>
      <c r="B831" s="97"/>
      <c r="C831" s="75"/>
      <c r="D831" s="49"/>
      <c r="E831" s="49"/>
      <c r="F831" s="46" t="s">
        <v>20</v>
      </c>
      <c r="G831" s="46">
        <v>0</v>
      </c>
      <c r="H831" s="46">
        <v>0</v>
      </c>
      <c r="I831" s="46">
        <v>0</v>
      </c>
    </row>
    <row r="832" spans="1:9" ht="15.75" customHeight="1">
      <c r="A832" s="95"/>
      <c r="B832" s="98"/>
      <c r="C832" s="76"/>
      <c r="D832" s="50"/>
      <c r="E832" s="50"/>
      <c r="F832" s="11" t="s">
        <v>21</v>
      </c>
      <c r="G832" s="46">
        <v>0</v>
      </c>
      <c r="H832" s="46">
        <v>0</v>
      </c>
      <c r="I832" s="46">
        <v>0</v>
      </c>
    </row>
    <row r="833" spans="1:9">
      <c r="A833" s="99" t="s">
        <v>238</v>
      </c>
      <c r="B833" s="96" t="s">
        <v>239</v>
      </c>
      <c r="C833" s="51"/>
      <c r="D833" s="49"/>
      <c r="E833" s="49"/>
      <c r="F833" s="46" t="s">
        <v>16</v>
      </c>
      <c r="G833" s="46">
        <f t="shared" ref="G833:I833" si="190">G834+G835+G836+G837</f>
        <v>300</v>
      </c>
      <c r="H833" s="46">
        <f t="shared" si="190"/>
        <v>300</v>
      </c>
      <c r="I833" s="46">
        <f t="shared" si="190"/>
        <v>300</v>
      </c>
    </row>
    <row r="834" spans="1:9">
      <c r="A834" s="100"/>
      <c r="B834" s="97"/>
      <c r="C834" s="51"/>
      <c r="D834" s="49"/>
      <c r="E834" s="49"/>
      <c r="F834" s="46" t="s">
        <v>17</v>
      </c>
      <c r="G834" s="46">
        <v>300</v>
      </c>
      <c r="H834" s="46">
        <v>300</v>
      </c>
      <c r="I834" s="46">
        <v>300</v>
      </c>
    </row>
    <row r="835" spans="1:9" ht="31.5">
      <c r="A835" s="100"/>
      <c r="B835" s="97"/>
      <c r="C835" s="51"/>
      <c r="D835" s="49"/>
      <c r="E835" s="49"/>
      <c r="F835" s="46" t="s">
        <v>18</v>
      </c>
      <c r="G835" s="46">
        <v>0</v>
      </c>
      <c r="H835" s="46">
        <v>0</v>
      </c>
      <c r="I835" s="46">
        <v>0</v>
      </c>
    </row>
    <row r="836" spans="1:9" ht="31.5">
      <c r="A836" s="100"/>
      <c r="B836" s="97"/>
      <c r="C836" s="51"/>
      <c r="D836" s="49"/>
      <c r="E836" s="49"/>
      <c r="F836" s="46" t="s">
        <v>19</v>
      </c>
      <c r="G836" s="46">
        <v>0</v>
      </c>
      <c r="H836" s="46">
        <v>0</v>
      </c>
      <c r="I836" s="46">
        <v>0</v>
      </c>
    </row>
    <row r="837" spans="1:9" ht="31.5">
      <c r="A837" s="100"/>
      <c r="B837" s="97"/>
      <c r="C837" s="51"/>
      <c r="D837" s="49"/>
      <c r="E837" s="49"/>
      <c r="F837" s="46" t="s">
        <v>20</v>
      </c>
      <c r="G837" s="46">
        <v>0</v>
      </c>
      <c r="H837" s="46">
        <v>0</v>
      </c>
      <c r="I837" s="46">
        <v>0</v>
      </c>
    </row>
    <row r="838" spans="1:9" ht="15.75" customHeight="1">
      <c r="A838" s="101"/>
      <c r="B838" s="98"/>
      <c r="C838" s="51"/>
      <c r="D838" s="49"/>
      <c r="E838" s="49"/>
      <c r="F838" s="11" t="s">
        <v>21</v>
      </c>
      <c r="G838" s="46">
        <v>0</v>
      </c>
      <c r="H838" s="46">
        <v>0</v>
      </c>
      <c r="I838" s="46">
        <v>0</v>
      </c>
    </row>
    <row r="839" spans="1:9">
      <c r="A839" s="99" t="s">
        <v>240</v>
      </c>
      <c r="B839" s="184" t="s">
        <v>241</v>
      </c>
      <c r="C839" s="74" t="s">
        <v>23</v>
      </c>
      <c r="D839" s="77">
        <v>2015</v>
      </c>
      <c r="E839" s="77">
        <v>2017</v>
      </c>
      <c r="F839" s="46" t="s">
        <v>16</v>
      </c>
      <c r="G839" s="46">
        <f t="shared" ref="G839:I839" si="191">G840+G841+G842+G843</f>
        <v>17901.7</v>
      </c>
      <c r="H839" s="46">
        <f t="shared" si="191"/>
        <v>18500.900000000001</v>
      </c>
      <c r="I839" s="46">
        <f t="shared" si="191"/>
        <v>19087.900000000001</v>
      </c>
    </row>
    <row r="840" spans="1:9">
      <c r="A840" s="100"/>
      <c r="B840" s="185"/>
      <c r="C840" s="75"/>
      <c r="D840" s="78"/>
      <c r="E840" s="78"/>
      <c r="F840" s="46" t="s">
        <v>17</v>
      </c>
      <c r="G840" s="22">
        <v>17901.7</v>
      </c>
      <c r="H840" s="22">
        <v>18500.900000000001</v>
      </c>
      <c r="I840" s="12">
        <v>19087.900000000001</v>
      </c>
    </row>
    <row r="841" spans="1:9" ht="31.5">
      <c r="A841" s="100"/>
      <c r="B841" s="185"/>
      <c r="C841" s="75"/>
      <c r="D841" s="78"/>
      <c r="E841" s="78"/>
      <c r="F841" s="46" t="s">
        <v>18</v>
      </c>
      <c r="G841" s="46">
        <v>0</v>
      </c>
      <c r="H841" s="46">
        <v>0</v>
      </c>
      <c r="I841" s="46">
        <v>0</v>
      </c>
    </row>
    <row r="842" spans="1:9" ht="31.5">
      <c r="A842" s="100"/>
      <c r="B842" s="185"/>
      <c r="C842" s="75"/>
      <c r="D842" s="78"/>
      <c r="E842" s="78"/>
      <c r="F842" s="46" t="s">
        <v>19</v>
      </c>
      <c r="G842" s="46">
        <v>0</v>
      </c>
      <c r="H842" s="46">
        <v>0</v>
      </c>
      <c r="I842" s="46">
        <v>0</v>
      </c>
    </row>
    <row r="843" spans="1:9" ht="31.5">
      <c r="A843" s="100"/>
      <c r="B843" s="185"/>
      <c r="C843" s="75"/>
      <c r="D843" s="78"/>
      <c r="E843" s="78"/>
      <c r="F843" s="46" t="s">
        <v>20</v>
      </c>
      <c r="G843" s="46">
        <v>0</v>
      </c>
      <c r="H843" s="46">
        <v>0</v>
      </c>
      <c r="I843" s="46">
        <v>0</v>
      </c>
    </row>
    <row r="844" spans="1:9" ht="15.75" customHeight="1">
      <c r="A844" s="101"/>
      <c r="B844" s="186"/>
      <c r="C844" s="76"/>
      <c r="D844" s="79"/>
      <c r="E844" s="79"/>
      <c r="F844" s="11" t="s">
        <v>21</v>
      </c>
      <c r="G844" s="46">
        <v>0</v>
      </c>
      <c r="H844" s="46">
        <v>0</v>
      </c>
      <c r="I844" s="46">
        <v>0</v>
      </c>
    </row>
    <row r="845" spans="1:9">
      <c r="A845" s="193"/>
      <c r="B845" s="66" t="s">
        <v>242</v>
      </c>
      <c r="C845" s="86"/>
      <c r="D845" s="71"/>
      <c r="E845" s="71"/>
      <c r="F845" s="45" t="s">
        <v>16</v>
      </c>
      <c r="G845" s="45">
        <f>G846+G847+G848+G849+G850</f>
        <v>508589</v>
      </c>
      <c r="H845" s="45">
        <f t="shared" ref="H845:I845" si="192">H846+H847+H848+H849</f>
        <v>302468.60000000003</v>
      </c>
      <c r="I845" s="45">
        <f t="shared" si="192"/>
        <v>988100</v>
      </c>
    </row>
    <row r="846" spans="1:9">
      <c r="A846" s="194"/>
      <c r="B846" s="67"/>
      <c r="C846" s="87"/>
      <c r="D846" s="72"/>
      <c r="E846" s="72"/>
      <c r="F846" s="45" t="s">
        <v>17</v>
      </c>
      <c r="G846" s="45">
        <f>G852+G858+G870+G876+G864</f>
        <v>76860.3</v>
      </c>
      <c r="H846" s="45">
        <f t="shared" ref="H846:I846" si="193">H852+H858+H870+H876+H864</f>
        <v>134020.90000000002</v>
      </c>
      <c r="I846" s="45">
        <f t="shared" si="193"/>
        <v>396700</v>
      </c>
    </row>
    <row r="847" spans="1:9" ht="31.5">
      <c r="A847" s="194"/>
      <c r="B847" s="67"/>
      <c r="C847" s="87"/>
      <c r="D847" s="72"/>
      <c r="E847" s="72"/>
      <c r="F847" s="45" t="s">
        <v>18</v>
      </c>
      <c r="G847" s="45">
        <f t="shared" ref="G847:I850" si="194">G853+G859+G871+G877+G865</f>
        <v>301256.7</v>
      </c>
      <c r="H847" s="45">
        <f t="shared" si="194"/>
        <v>160894.29999999999</v>
      </c>
      <c r="I847" s="45">
        <f t="shared" si="194"/>
        <v>591400</v>
      </c>
    </row>
    <row r="848" spans="1:9" ht="31.5">
      <c r="A848" s="194"/>
      <c r="B848" s="67"/>
      <c r="C848" s="87"/>
      <c r="D848" s="72"/>
      <c r="E848" s="72"/>
      <c r="F848" s="45" t="s">
        <v>19</v>
      </c>
      <c r="G848" s="45">
        <f t="shared" si="194"/>
        <v>124472</v>
      </c>
      <c r="H848" s="45">
        <f t="shared" si="194"/>
        <v>7553.4</v>
      </c>
      <c r="I848" s="45">
        <f t="shared" si="194"/>
        <v>0</v>
      </c>
    </row>
    <row r="849" spans="1:9" ht="47.25">
      <c r="A849" s="194"/>
      <c r="B849" s="67"/>
      <c r="C849" s="87"/>
      <c r="D849" s="72"/>
      <c r="E849" s="72"/>
      <c r="F849" s="45" t="s">
        <v>20</v>
      </c>
      <c r="G849" s="45">
        <f t="shared" si="194"/>
        <v>0</v>
      </c>
      <c r="H849" s="45">
        <f>H855+H861+H873+H879</f>
        <v>0</v>
      </c>
      <c r="I849" s="45">
        <f>I855+I861+I873+I879</f>
        <v>0</v>
      </c>
    </row>
    <row r="850" spans="1:9" ht="15.75" customHeight="1">
      <c r="A850" s="194"/>
      <c r="B850" s="67"/>
      <c r="C850" s="88"/>
      <c r="D850" s="73"/>
      <c r="E850" s="73"/>
      <c r="F850" s="11" t="s">
        <v>21</v>
      </c>
      <c r="G850" s="45">
        <f t="shared" si="194"/>
        <v>6000</v>
      </c>
      <c r="H850" s="45">
        <v>0</v>
      </c>
      <c r="I850" s="45">
        <v>0</v>
      </c>
    </row>
    <row r="851" spans="1:9">
      <c r="A851" s="194"/>
      <c r="B851" s="67"/>
      <c r="C851" s="86" t="s">
        <v>23</v>
      </c>
      <c r="D851" s="71"/>
      <c r="E851" s="71"/>
      <c r="F851" s="45" t="s">
        <v>16</v>
      </c>
      <c r="G851" s="45">
        <f>G852+G853+G854+G855</f>
        <v>132949</v>
      </c>
      <c r="H851" s="45">
        <f t="shared" ref="H851:I851" si="195">H852+H853+H854+H855</f>
        <v>10337.200000000001</v>
      </c>
      <c r="I851" s="45">
        <f t="shared" si="195"/>
        <v>0</v>
      </c>
    </row>
    <row r="852" spans="1:9">
      <c r="A852" s="194"/>
      <c r="B852" s="67"/>
      <c r="C852" s="87"/>
      <c r="D852" s="72"/>
      <c r="E852" s="72"/>
      <c r="F852" s="45" t="s">
        <v>17</v>
      </c>
      <c r="G852" s="45">
        <f>G1038+G1080+G1098</f>
        <v>15786.8</v>
      </c>
      <c r="H852" s="45">
        <f>H1038+H1098</f>
        <v>10337.200000000001</v>
      </c>
      <c r="I852" s="45">
        <f t="shared" ref="I852" si="196">I1038+I1080+I1098</f>
        <v>0</v>
      </c>
    </row>
    <row r="853" spans="1:9" ht="31.5">
      <c r="A853" s="194"/>
      <c r="B853" s="67"/>
      <c r="C853" s="87"/>
      <c r="D853" s="72"/>
      <c r="E853" s="72"/>
      <c r="F853" s="45" t="s">
        <v>18</v>
      </c>
      <c r="G853" s="45">
        <f>G1039+G1081+G1129</f>
        <v>117162.2</v>
      </c>
      <c r="H853" s="45">
        <f t="shared" ref="H853:I853" si="197">H1039+H1081</f>
        <v>0</v>
      </c>
      <c r="I853" s="45">
        <f t="shared" si="197"/>
        <v>0</v>
      </c>
    </row>
    <row r="854" spans="1:9" ht="31.5">
      <c r="A854" s="194"/>
      <c r="B854" s="67"/>
      <c r="C854" s="87"/>
      <c r="D854" s="72"/>
      <c r="E854" s="72"/>
      <c r="F854" s="45" t="s">
        <v>19</v>
      </c>
      <c r="G854" s="45">
        <f>G1040+G1082+G1100</f>
        <v>0</v>
      </c>
      <c r="H854" s="45">
        <f t="shared" ref="H854:I855" si="198">H1040+H1082+H1100</f>
        <v>0</v>
      </c>
      <c r="I854" s="45">
        <f t="shared" si="198"/>
        <v>0</v>
      </c>
    </row>
    <row r="855" spans="1:9" ht="47.25">
      <c r="A855" s="194"/>
      <c r="B855" s="67"/>
      <c r="C855" s="87"/>
      <c r="D855" s="72"/>
      <c r="E855" s="72"/>
      <c r="F855" s="45" t="s">
        <v>20</v>
      </c>
      <c r="G855" s="45">
        <f>G1041+G1083+G1101</f>
        <v>0</v>
      </c>
      <c r="H855" s="45">
        <f t="shared" si="198"/>
        <v>0</v>
      </c>
      <c r="I855" s="45">
        <f t="shared" si="198"/>
        <v>0</v>
      </c>
    </row>
    <row r="856" spans="1:9" ht="15.75" customHeight="1">
      <c r="A856" s="194"/>
      <c r="B856" s="67"/>
      <c r="C856" s="88"/>
      <c r="D856" s="73"/>
      <c r="E856" s="73"/>
      <c r="F856" s="11" t="s">
        <v>21</v>
      </c>
      <c r="G856" s="45">
        <v>0</v>
      </c>
      <c r="H856" s="45">
        <v>0</v>
      </c>
      <c r="I856" s="45">
        <v>0</v>
      </c>
    </row>
    <row r="857" spans="1:9">
      <c r="A857" s="194"/>
      <c r="B857" s="67"/>
      <c r="C857" s="86" t="s">
        <v>243</v>
      </c>
      <c r="D857" s="71"/>
      <c r="E857" s="71"/>
      <c r="F857" s="45" t="s">
        <v>16</v>
      </c>
      <c r="G857" s="45">
        <f>G858+G859+G860+G861</f>
        <v>0</v>
      </c>
      <c r="H857" s="45">
        <f t="shared" ref="H857:I857" si="199">H858+H859+H860+H861</f>
        <v>0</v>
      </c>
      <c r="I857" s="45">
        <f t="shared" si="199"/>
        <v>0</v>
      </c>
    </row>
    <row r="858" spans="1:9">
      <c r="A858" s="194"/>
      <c r="B858" s="67"/>
      <c r="C858" s="87"/>
      <c r="D858" s="72"/>
      <c r="E858" s="72"/>
      <c r="F858" s="45" t="s">
        <v>17</v>
      </c>
      <c r="G858" s="45">
        <v>0</v>
      </c>
      <c r="H858" s="45">
        <v>0</v>
      </c>
      <c r="I858" s="45">
        <v>0</v>
      </c>
    </row>
    <row r="859" spans="1:9" ht="31.5">
      <c r="A859" s="194"/>
      <c r="B859" s="67"/>
      <c r="C859" s="87"/>
      <c r="D859" s="72"/>
      <c r="E859" s="72"/>
      <c r="F859" s="45" t="s">
        <v>18</v>
      </c>
      <c r="G859" s="45">
        <v>0</v>
      </c>
      <c r="H859" s="45">
        <v>0</v>
      </c>
      <c r="I859" s="45">
        <v>0</v>
      </c>
    </row>
    <row r="860" spans="1:9" ht="31.5">
      <c r="A860" s="194"/>
      <c r="B860" s="67"/>
      <c r="C860" s="87"/>
      <c r="D860" s="72"/>
      <c r="E860" s="72"/>
      <c r="F860" s="45" t="s">
        <v>19</v>
      </c>
      <c r="G860" s="45">
        <v>0</v>
      </c>
      <c r="H860" s="45">
        <v>0</v>
      </c>
      <c r="I860" s="45">
        <v>0</v>
      </c>
    </row>
    <row r="861" spans="1:9" ht="47.25">
      <c r="A861" s="194"/>
      <c r="B861" s="67"/>
      <c r="C861" s="87"/>
      <c r="D861" s="72"/>
      <c r="E861" s="72"/>
      <c r="F861" s="45" t="s">
        <v>20</v>
      </c>
      <c r="G861" s="45">
        <v>0</v>
      </c>
      <c r="H861" s="45">
        <v>0</v>
      </c>
      <c r="I861" s="45">
        <v>0</v>
      </c>
    </row>
    <row r="862" spans="1:9" ht="15.75" customHeight="1">
      <c r="A862" s="194"/>
      <c r="B862" s="67"/>
      <c r="C862" s="88"/>
      <c r="D862" s="73"/>
      <c r="E862" s="73"/>
      <c r="F862" s="11" t="s">
        <v>21</v>
      </c>
      <c r="G862" s="45">
        <v>0</v>
      </c>
      <c r="H862" s="45">
        <v>0</v>
      </c>
      <c r="I862" s="45">
        <v>0</v>
      </c>
    </row>
    <row r="863" spans="1:9">
      <c r="A863" s="194"/>
      <c r="B863" s="67"/>
      <c r="C863" s="86" t="s">
        <v>243</v>
      </c>
      <c r="D863" s="52"/>
      <c r="E863" s="52"/>
      <c r="F863" s="45" t="s">
        <v>16</v>
      </c>
      <c r="G863" s="45">
        <f>G864+G865+G866+G867</f>
        <v>245168</v>
      </c>
      <c r="H863" s="45">
        <f t="shared" ref="H863:I863" si="200">H864+H865+H866+H867</f>
        <v>284578</v>
      </c>
      <c r="I863" s="45">
        <f t="shared" si="200"/>
        <v>988100</v>
      </c>
    </row>
    <row r="864" spans="1:9">
      <c r="A864" s="194"/>
      <c r="B864" s="67"/>
      <c r="C864" s="87"/>
      <c r="D864" s="52"/>
      <c r="E864" s="52"/>
      <c r="F864" s="45" t="s">
        <v>17</v>
      </c>
      <c r="G864" s="45">
        <f>G882+G996+G1008+G1128</f>
        <v>61073.5</v>
      </c>
      <c r="H864" s="45">
        <f>H882+H996+H1002</f>
        <v>123683.70000000001</v>
      </c>
      <c r="I864" s="45">
        <f t="shared" ref="I864" si="201">I882+I996+I1008+I1128</f>
        <v>396700</v>
      </c>
    </row>
    <row r="865" spans="1:9" ht="31.5">
      <c r="A865" s="194"/>
      <c r="B865" s="67"/>
      <c r="C865" s="87"/>
      <c r="D865" s="52"/>
      <c r="E865" s="52"/>
      <c r="F865" s="45" t="s">
        <v>18</v>
      </c>
      <c r="G865" s="45">
        <f>G883+G997+G1009</f>
        <v>184094.5</v>
      </c>
      <c r="H865" s="45">
        <f>H883+H997+H1003</f>
        <v>160894.29999999999</v>
      </c>
      <c r="I865" s="45">
        <f t="shared" ref="I865" si="202">I997</f>
        <v>591400</v>
      </c>
    </row>
    <row r="866" spans="1:9" ht="31.5">
      <c r="A866" s="194"/>
      <c r="B866" s="67"/>
      <c r="C866" s="87"/>
      <c r="D866" s="52"/>
      <c r="E866" s="52"/>
      <c r="F866" s="45" t="s">
        <v>19</v>
      </c>
      <c r="G866" s="45">
        <v>0</v>
      </c>
      <c r="H866" s="45">
        <v>0</v>
      </c>
      <c r="I866" s="45">
        <v>0</v>
      </c>
    </row>
    <row r="867" spans="1:9" ht="47.25">
      <c r="A867" s="194"/>
      <c r="B867" s="67"/>
      <c r="C867" s="87"/>
      <c r="D867" s="52"/>
      <c r="E867" s="52"/>
      <c r="F867" s="45" t="s">
        <v>20</v>
      </c>
      <c r="G867" s="45">
        <v>0</v>
      </c>
      <c r="H867" s="45">
        <v>0</v>
      </c>
      <c r="I867" s="45">
        <v>0</v>
      </c>
    </row>
    <row r="868" spans="1:9" ht="15.75" customHeight="1">
      <c r="A868" s="194"/>
      <c r="B868" s="67"/>
      <c r="C868" s="88"/>
      <c r="D868" s="52"/>
      <c r="E868" s="52"/>
      <c r="F868" s="11" t="s">
        <v>21</v>
      </c>
      <c r="G868" s="45">
        <v>0</v>
      </c>
      <c r="H868" s="45">
        <v>0</v>
      </c>
      <c r="I868" s="45">
        <v>0</v>
      </c>
    </row>
    <row r="869" spans="1:9">
      <c r="A869" s="194"/>
      <c r="B869" s="67"/>
      <c r="C869" s="86" t="s">
        <v>26</v>
      </c>
      <c r="D869" s="71"/>
      <c r="E869" s="71"/>
      <c r="F869" s="45" t="s">
        <v>16</v>
      </c>
      <c r="G869" s="45">
        <f>G870+G871+G872+G873</f>
        <v>124472</v>
      </c>
      <c r="H869" s="45">
        <f t="shared" ref="H869:I869" si="203">H870+H871+H872+H873</f>
        <v>7553.4</v>
      </c>
      <c r="I869" s="45">
        <f t="shared" si="203"/>
        <v>0</v>
      </c>
    </row>
    <row r="870" spans="1:9">
      <c r="A870" s="194"/>
      <c r="B870" s="67"/>
      <c r="C870" s="87"/>
      <c r="D870" s="72"/>
      <c r="E870" s="72"/>
      <c r="F870" s="45" t="s">
        <v>17</v>
      </c>
      <c r="G870" s="45">
        <v>0</v>
      </c>
      <c r="H870" s="45">
        <v>0</v>
      </c>
      <c r="I870" s="45">
        <v>0</v>
      </c>
    </row>
    <row r="871" spans="1:9" ht="31.5">
      <c r="A871" s="194"/>
      <c r="B871" s="67"/>
      <c r="C871" s="87"/>
      <c r="D871" s="72"/>
      <c r="E871" s="72"/>
      <c r="F871" s="45" t="s">
        <v>18</v>
      </c>
      <c r="G871" s="45">
        <v>0</v>
      </c>
      <c r="H871" s="45">
        <v>0</v>
      </c>
      <c r="I871" s="45">
        <f>I895+I907+I919+I931+I943+I955+I967+I979+I991+I1033+I1087+I1111+I1123+I1129</f>
        <v>0</v>
      </c>
    </row>
    <row r="872" spans="1:9" ht="31.5">
      <c r="A872" s="194"/>
      <c r="B872" s="67"/>
      <c r="C872" s="87"/>
      <c r="D872" s="72"/>
      <c r="E872" s="72"/>
      <c r="F872" s="45" t="s">
        <v>19</v>
      </c>
      <c r="G872" s="45">
        <f>G896+G908+G920+G932+G944+G956+G968+G980+G992+G1034+G1088+G1112+G1124+G1130</f>
        <v>124472</v>
      </c>
      <c r="H872" s="45">
        <f>H896+H908+H920+H932+H944+H956+H968+H980+H992+H1034+H1088+H1112+H1124+H1130</f>
        <v>7553.4</v>
      </c>
      <c r="I872" s="45">
        <f>I896+I908+I920+I932+I944+I956+I968+I980+I992+I1034+I1088+I1112+I1124+I1130+I884</f>
        <v>0</v>
      </c>
    </row>
    <row r="873" spans="1:9" ht="47.25">
      <c r="A873" s="194"/>
      <c r="B873" s="67"/>
      <c r="C873" s="87"/>
      <c r="D873" s="72"/>
      <c r="E873" s="72"/>
      <c r="F873" s="45" t="s">
        <v>20</v>
      </c>
      <c r="G873" s="45">
        <v>0</v>
      </c>
      <c r="H873" s="12">
        <v>0</v>
      </c>
      <c r="I873" s="12">
        <v>0</v>
      </c>
    </row>
    <row r="874" spans="1:9" ht="15.75" customHeight="1">
      <c r="A874" s="194"/>
      <c r="B874" s="67"/>
      <c r="C874" s="88"/>
      <c r="D874" s="73"/>
      <c r="E874" s="73"/>
      <c r="F874" s="11" t="s">
        <v>21</v>
      </c>
      <c r="G874" s="45">
        <v>0</v>
      </c>
      <c r="H874" s="12">
        <v>0</v>
      </c>
      <c r="I874" s="12">
        <v>0</v>
      </c>
    </row>
    <row r="875" spans="1:9">
      <c r="A875" s="194"/>
      <c r="B875" s="67"/>
      <c r="C875" s="86" t="s">
        <v>291</v>
      </c>
      <c r="D875" s="71"/>
      <c r="E875" s="71"/>
      <c r="F875" s="45" t="s">
        <v>16</v>
      </c>
      <c r="G875" s="45">
        <f>G880</f>
        <v>6000</v>
      </c>
      <c r="H875" s="45">
        <f t="shared" ref="H875:I875" si="204">H876+H877+H878+H879</f>
        <v>0</v>
      </c>
      <c r="I875" s="45">
        <f t="shared" si="204"/>
        <v>0</v>
      </c>
    </row>
    <row r="876" spans="1:9">
      <c r="A876" s="194"/>
      <c r="B876" s="67"/>
      <c r="C876" s="87"/>
      <c r="D876" s="72"/>
      <c r="E876" s="72"/>
      <c r="F876" s="45" t="s">
        <v>17</v>
      </c>
      <c r="G876" s="45">
        <v>0</v>
      </c>
      <c r="H876" s="45">
        <v>0</v>
      </c>
      <c r="I876" s="45">
        <v>0</v>
      </c>
    </row>
    <row r="877" spans="1:9" ht="31.5">
      <c r="A877" s="194"/>
      <c r="B877" s="67"/>
      <c r="C877" s="87"/>
      <c r="D877" s="72"/>
      <c r="E877" s="72"/>
      <c r="F877" s="45" t="s">
        <v>18</v>
      </c>
      <c r="G877" s="45">
        <v>0</v>
      </c>
      <c r="H877" s="45">
        <v>0</v>
      </c>
      <c r="I877" s="45">
        <v>0</v>
      </c>
    </row>
    <row r="878" spans="1:9" ht="31.5">
      <c r="A878" s="194"/>
      <c r="B878" s="67"/>
      <c r="C878" s="87"/>
      <c r="D878" s="72"/>
      <c r="E878" s="72"/>
      <c r="F878" s="45" t="s">
        <v>19</v>
      </c>
      <c r="G878" s="45">
        <v>0</v>
      </c>
      <c r="H878" s="45">
        <v>0</v>
      </c>
      <c r="I878" s="45">
        <v>0</v>
      </c>
    </row>
    <row r="879" spans="1:9" ht="47.25">
      <c r="A879" s="194"/>
      <c r="B879" s="67"/>
      <c r="C879" s="87"/>
      <c r="D879" s="72"/>
      <c r="E879" s="72"/>
      <c r="F879" s="53" t="s">
        <v>20</v>
      </c>
      <c r="G879" s="53">
        <f>G999</f>
        <v>0</v>
      </c>
      <c r="H879" s="53">
        <f t="shared" ref="H879:I879" si="205">H999</f>
        <v>0</v>
      </c>
      <c r="I879" s="53">
        <f t="shared" si="205"/>
        <v>0</v>
      </c>
    </row>
    <row r="880" spans="1:9" ht="15.75" customHeight="1">
      <c r="A880" s="195"/>
      <c r="B880" s="68"/>
      <c r="C880" s="88"/>
      <c r="D880" s="52"/>
      <c r="E880" s="52"/>
      <c r="F880" s="11" t="s">
        <v>21</v>
      </c>
      <c r="G880" s="53">
        <f>G1120</f>
        <v>6000</v>
      </c>
      <c r="H880" s="12">
        <v>0</v>
      </c>
      <c r="I880" s="12">
        <v>0</v>
      </c>
    </row>
    <row r="881" spans="1:9">
      <c r="A881" s="196" t="s">
        <v>244</v>
      </c>
      <c r="B881" s="66" t="s">
        <v>245</v>
      </c>
      <c r="C881" s="86" t="s">
        <v>246</v>
      </c>
      <c r="D881" s="71">
        <v>2015</v>
      </c>
      <c r="E881" s="71">
        <v>2017</v>
      </c>
      <c r="F881" s="45" t="s">
        <v>16</v>
      </c>
      <c r="G881" s="45">
        <f t="shared" ref="G881:I881" si="206">G882+G883+G884+G885</f>
        <v>132290.29999999999</v>
      </c>
      <c r="H881" s="45">
        <f t="shared" si="206"/>
        <v>64447.700000000004</v>
      </c>
      <c r="I881" s="45">
        <f t="shared" si="206"/>
        <v>0</v>
      </c>
    </row>
    <row r="882" spans="1:9">
      <c r="A882" s="197"/>
      <c r="B882" s="67"/>
      <c r="C882" s="87"/>
      <c r="D882" s="72"/>
      <c r="E882" s="72"/>
      <c r="F882" s="45" t="s">
        <v>17</v>
      </c>
      <c r="G882" s="45">
        <f t="shared" ref="G882:I885" si="207">G888+G894+G900+G906+G912+G918+G924+G930+G936+G942+G948+G954+G960+G966+G972+G978+G984+G990</f>
        <v>3657.8</v>
      </c>
      <c r="H882" s="45">
        <f t="shared" si="207"/>
        <v>0</v>
      </c>
      <c r="I882" s="45">
        <f t="shared" si="207"/>
        <v>0</v>
      </c>
    </row>
    <row r="883" spans="1:9" ht="31.5">
      <c r="A883" s="197"/>
      <c r="B883" s="67"/>
      <c r="C883" s="87"/>
      <c r="D883" s="72"/>
      <c r="E883" s="72"/>
      <c r="F883" s="45" t="s">
        <v>18</v>
      </c>
      <c r="G883" s="45">
        <f t="shared" si="207"/>
        <v>98894.5</v>
      </c>
      <c r="H883" s="45">
        <f t="shared" si="207"/>
        <v>56894.3</v>
      </c>
      <c r="I883" s="45">
        <f t="shared" si="207"/>
        <v>0</v>
      </c>
    </row>
    <row r="884" spans="1:9" ht="31.5">
      <c r="A884" s="197"/>
      <c r="B884" s="67"/>
      <c r="C884" s="87"/>
      <c r="D884" s="72"/>
      <c r="E884" s="72"/>
      <c r="F884" s="45" t="s">
        <v>19</v>
      </c>
      <c r="G884" s="45">
        <f t="shared" si="207"/>
        <v>29738</v>
      </c>
      <c r="H884" s="45">
        <f t="shared" si="207"/>
        <v>7553.4</v>
      </c>
      <c r="I884" s="45">
        <f t="shared" si="207"/>
        <v>0</v>
      </c>
    </row>
    <row r="885" spans="1:9" ht="47.25">
      <c r="A885" s="197"/>
      <c r="B885" s="67"/>
      <c r="C885" s="87"/>
      <c r="D885" s="72"/>
      <c r="E885" s="72"/>
      <c r="F885" s="53" t="s">
        <v>20</v>
      </c>
      <c r="G885" s="45">
        <f t="shared" si="207"/>
        <v>0</v>
      </c>
      <c r="H885" s="45">
        <f t="shared" si="207"/>
        <v>0</v>
      </c>
      <c r="I885" s="45">
        <f t="shared" si="207"/>
        <v>0</v>
      </c>
    </row>
    <row r="886" spans="1:9" ht="15.75" customHeight="1">
      <c r="A886" s="198"/>
      <c r="B886" s="68"/>
      <c r="C886" s="88"/>
      <c r="D886" s="73"/>
      <c r="E886" s="73"/>
      <c r="F886" s="11" t="s">
        <v>21</v>
      </c>
      <c r="G886" s="12"/>
      <c r="H886" s="12"/>
      <c r="I886" s="12"/>
    </row>
    <row r="887" spans="1:9">
      <c r="A887" s="89"/>
      <c r="B887" s="80" t="s">
        <v>247</v>
      </c>
      <c r="C887" s="74" t="s">
        <v>243</v>
      </c>
      <c r="D887" s="77">
        <v>2015</v>
      </c>
      <c r="E887" s="77">
        <v>2017</v>
      </c>
      <c r="F887" s="46" t="s">
        <v>16</v>
      </c>
      <c r="G887" s="46">
        <f t="shared" ref="G887:I887" si="208">G888+G889+G890+G891</f>
        <v>33252.300000000003</v>
      </c>
      <c r="H887" s="46">
        <f t="shared" si="208"/>
        <v>0</v>
      </c>
      <c r="I887" s="46">
        <f t="shared" si="208"/>
        <v>0</v>
      </c>
    </row>
    <row r="888" spans="1:9">
      <c r="A888" s="90"/>
      <c r="B888" s="81"/>
      <c r="C888" s="75"/>
      <c r="D888" s="78"/>
      <c r="E888" s="78"/>
      <c r="F888" s="46" t="s">
        <v>17</v>
      </c>
      <c r="G888" s="46">
        <v>3657.8</v>
      </c>
      <c r="H888" s="46">
        <v>0</v>
      </c>
      <c r="I888" s="46">
        <v>0</v>
      </c>
    </row>
    <row r="889" spans="1:9" ht="31.5">
      <c r="A889" s="90"/>
      <c r="B889" s="81"/>
      <c r="C889" s="75"/>
      <c r="D889" s="78"/>
      <c r="E889" s="78"/>
      <c r="F889" s="46" t="s">
        <v>18</v>
      </c>
      <c r="G889" s="46">
        <v>29594.5</v>
      </c>
      <c r="H889" s="46">
        <v>0</v>
      </c>
      <c r="I889" s="46">
        <v>0</v>
      </c>
    </row>
    <row r="890" spans="1:9" ht="31.5">
      <c r="A890" s="90"/>
      <c r="B890" s="81"/>
      <c r="C890" s="75"/>
      <c r="D890" s="78"/>
      <c r="E890" s="78"/>
      <c r="F890" s="46" t="s">
        <v>19</v>
      </c>
      <c r="G890" s="46">
        <v>0</v>
      </c>
      <c r="H890" s="46">
        <v>0</v>
      </c>
      <c r="I890" s="46">
        <v>0</v>
      </c>
    </row>
    <row r="891" spans="1:9" ht="31.5">
      <c r="A891" s="90"/>
      <c r="B891" s="81"/>
      <c r="C891" s="75"/>
      <c r="D891" s="78"/>
      <c r="E891" s="78"/>
      <c r="F891" s="46" t="s">
        <v>20</v>
      </c>
      <c r="G891" s="46">
        <v>0</v>
      </c>
      <c r="H891" s="46">
        <v>0</v>
      </c>
      <c r="I891" s="46">
        <v>0</v>
      </c>
    </row>
    <row r="892" spans="1:9" ht="15.75" customHeight="1">
      <c r="A892" s="90"/>
      <c r="B892" s="81"/>
      <c r="C892" s="76"/>
      <c r="D892" s="79"/>
      <c r="E892" s="79"/>
      <c r="F892" s="11" t="s">
        <v>21</v>
      </c>
      <c r="G892" s="46">
        <v>0</v>
      </c>
      <c r="H892" s="46">
        <v>0</v>
      </c>
      <c r="I892" s="46">
        <v>0</v>
      </c>
    </row>
    <row r="893" spans="1:9">
      <c r="A893" s="90"/>
      <c r="B893" s="81"/>
      <c r="C893" s="80" t="s">
        <v>26</v>
      </c>
      <c r="D893" s="77">
        <v>2016</v>
      </c>
      <c r="E893" s="77">
        <v>2018</v>
      </c>
      <c r="F893" s="46" t="s">
        <v>16</v>
      </c>
      <c r="G893" s="46">
        <f t="shared" ref="G893:I893" si="209">G894+G895+G896+G897</f>
        <v>0</v>
      </c>
      <c r="H893" s="46">
        <f t="shared" si="209"/>
        <v>64447.700000000004</v>
      </c>
      <c r="I893" s="46">
        <f t="shared" si="209"/>
        <v>0</v>
      </c>
    </row>
    <row r="894" spans="1:9">
      <c r="A894" s="90"/>
      <c r="B894" s="81"/>
      <c r="C894" s="81"/>
      <c r="D894" s="78"/>
      <c r="E894" s="78"/>
      <c r="F894" s="46" t="s">
        <v>17</v>
      </c>
      <c r="G894" s="46">
        <v>0</v>
      </c>
      <c r="H894" s="46">
        <v>0</v>
      </c>
      <c r="I894" s="46">
        <v>0</v>
      </c>
    </row>
    <row r="895" spans="1:9" ht="31.5">
      <c r="A895" s="90"/>
      <c r="B895" s="81"/>
      <c r="C895" s="81"/>
      <c r="D895" s="78"/>
      <c r="E895" s="78"/>
      <c r="F895" s="46" t="s">
        <v>18</v>
      </c>
      <c r="G895" s="46">
        <f>18200-18200</f>
        <v>0</v>
      </c>
      <c r="H895" s="46">
        <v>56894.3</v>
      </c>
      <c r="I895" s="46">
        <v>0</v>
      </c>
    </row>
    <row r="896" spans="1:9" ht="31.5">
      <c r="A896" s="90"/>
      <c r="B896" s="81"/>
      <c r="C896" s="81"/>
      <c r="D896" s="78"/>
      <c r="E896" s="78"/>
      <c r="F896" s="46" t="s">
        <v>19</v>
      </c>
      <c r="G896" s="12">
        <v>0</v>
      </c>
      <c r="H896" s="12">
        <v>7553.4</v>
      </c>
      <c r="I896" s="12">
        <f>9900-9900</f>
        <v>0</v>
      </c>
    </row>
    <row r="897" spans="1:9" ht="31.5">
      <c r="A897" s="90"/>
      <c r="B897" s="81"/>
      <c r="C897" s="81"/>
      <c r="D897" s="78"/>
      <c r="E897" s="78"/>
      <c r="F897" s="46" t="s">
        <v>20</v>
      </c>
      <c r="G897" s="46">
        <v>0</v>
      </c>
      <c r="H897" s="46">
        <v>0</v>
      </c>
      <c r="I897" s="46">
        <v>0</v>
      </c>
    </row>
    <row r="898" spans="1:9" ht="15.75" customHeight="1">
      <c r="A898" s="91"/>
      <c r="B898" s="82"/>
      <c r="C898" s="82"/>
      <c r="D898" s="79"/>
      <c r="E898" s="79"/>
      <c r="F898" s="11" t="s">
        <v>21</v>
      </c>
      <c r="G898" s="46">
        <v>0</v>
      </c>
      <c r="H898" s="46">
        <v>0</v>
      </c>
      <c r="I898" s="46">
        <v>0</v>
      </c>
    </row>
    <row r="899" spans="1:9">
      <c r="A899" s="83" t="s">
        <v>248</v>
      </c>
      <c r="B899" s="80" t="s">
        <v>249</v>
      </c>
      <c r="C899" s="74" t="s">
        <v>243</v>
      </c>
      <c r="D899" s="77">
        <v>2015</v>
      </c>
      <c r="E899" s="77">
        <v>2017</v>
      </c>
      <c r="F899" s="46" t="s">
        <v>16</v>
      </c>
      <c r="G899" s="46">
        <f t="shared" ref="G899:I899" si="210">G900+G901+G902+G903</f>
        <v>18200</v>
      </c>
      <c r="H899" s="46">
        <f t="shared" si="210"/>
        <v>0</v>
      </c>
      <c r="I899" s="46">
        <f t="shared" si="210"/>
        <v>0</v>
      </c>
    </row>
    <row r="900" spans="1:9">
      <c r="A900" s="84"/>
      <c r="B900" s="81"/>
      <c r="C900" s="75"/>
      <c r="D900" s="78"/>
      <c r="E900" s="78"/>
      <c r="F900" s="46" t="s">
        <v>17</v>
      </c>
      <c r="G900" s="46">
        <v>0</v>
      </c>
      <c r="H900" s="46">
        <v>0</v>
      </c>
      <c r="I900" s="46">
        <v>0</v>
      </c>
    </row>
    <row r="901" spans="1:9" ht="31.5">
      <c r="A901" s="84"/>
      <c r="B901" s="81"/>
      <c r="C901" s="75"/>
      <c r="D901" s="78"/>
      <c r="E901" s="78"/>
      <c r="F901" s="46" t="s">
        <v>18</v>
      </c>
      <c r="G901" s="22">
        <v>18200</v>
      </c>
      <c r="H901" s="22">
        <v>0</v>
      </c>
      <c r="I901" s="22">
        <v>0</v>
      </c>
    </row>
    <row r="902" spans="1:9" ht="31.5">
      <c r="A902" s="84"/>
      <c r="B902" s="81"/>
      <c r="C902" s="75"/>
      <c r="D902" s="78"/>
      <c r="E902" s="78"/>
      <c r="F902" s="46" t="s">
        <v>19</v>
      </c>
      <c r="G902" s="46">
        <v>0</v>
      </c>
      <c r="H902" s="46">
        <v>0</v>
      </c>
      <c r="I902" s="46">
        <v>0</v>
      </c>
    </row>
    <row r="903" spans="1:9" ht="31.5">
      <c r="A903" s="84"/>
      <c r="B903" s="81"/>
      <c r="C903" s="75"/>
      <c r="D903" s="78"/>
      <c r="E903" s="78"/>
      <c r="F903" s="46" t="s">
        <v>20</v>
      </c>
      <c r="G903" s="46">
        <v>0</v>
      </c>
      <c r="H903" s="46">
        <v>0</v>
      </c>
      <c r="I903" s="46">
        <v>0</v>
      </c>
    </row>
    <row r="904" spans="1:9" ht="15.75" customHeight="1">
      <c r="A904" s="84"/>
      <c r="B904" s="81"/>
      <c r="C904" s="76"/>
      <c r="D904" s="79"/>
      <c r="E904" s="79"/>
      <c r="F904" s="11" t="s">
        <v>21</v>
      </c>
      <c r="G904" s="46">
        <v>0</v>
      </c>
      <c r="H904" s="46">
        <v>0</v>
      </c>
      <c r="I904" s="46">
        <v>0</v>
      </c>
    </row>
    <row r="905" spans="1:9">
      <c r="A905" s="84"/>
      <c r="B905" s="81"/>
      <c r="C905" s="80" t="s">
        <v>26</v>
      </c>
      <c r="D905" s="77">
        <v>2016</v>
      </c>
      <c r="E905" s="77">
        <v>2018</v>
      </c>
      <c r="F905" s="46" t="s">
        <v>16</v>
      </c>
      <c r="G905" s="46">
        <f t="shared" ref="G905:I905" si="211">G906+G907+G908+G909</f>
        <v>7838</v>
      </c>
      <c r="H905" s="46">
        <f t="shared" si="211"/>
        <v>0</v>
      </c>
      <c r="I905" s="46">
        <f t="shared" si="211"/>
        <v>0</v>
      </c>
    </row>
    <row r="906" spans="1:9">
      <c r="A906" s="84"/>
      <c r="B906" s="81"/>
      <c r="C906" s="81"/>
      <c r="D906" s="78"/>
      <c r="E906" s="78"/>
      <c r="F906" s="46" t="s">
        <v>17</v>
      </c>
      <c r="G906" s="46">
        <v>0</v>
      </c>
      <c r="H906" s="46">
        <v>0</v>
      </c>
      <c r="I906" s="46">
        <v>0</v>
      </c>
    </row>
    <row r="907" spans="1:9" ht="31.5">
      <c r="A907" s="84"/>
      <c r="B907" s="81"/>
      <c r="C907" s="81"/>
      <c r="D907" s="78"/>
      <c r="E907" s="78"/>
      <c r="F907" s="46" t="s">
        <v>18</v>
      </c>
      <c r="G907" s="46">
        <v>0</v>
      </c>
      <c r="H907" s="46">
        <v>0</v>
      </c>
      <c r="I907" s="46">
        <v>0</v>
      </c>
    </row>
    <row r="908" spans="1:9" ht="31.5">
      <c r="A908" s="84"/>
      <c r="B908" s="81"/>
      <c r="C908" s="81"/>
      <c r="D908" s="78"/>
      <c r="E908" s="78"/>
      <c r="F908" s="46" t="s">
        <v>19</v>
      </c>
      <c r="G908" s="46">
        <v>7838</v>
      </c>
      <c r="H908" s="46">
        <v>0</v>
      </c>
      <c r="I908" s="46">
        <f t="shared" ref="I908" si="212">7838-7838</f>
        <v>0</v>
      </c>
    </row>
    <row r="909" spans="1:9" ht="31.5">
      <c r="A909" s="84"/>
      <c r="B909" s="81"/>
      <c r="C909" s="81"/>
      <c r="D909" s="78"/>
      <c r="E909" s="78"/>
      <c r="F909" s="46" t="s">
        <v>20</v>
      </c>
      <c r="G909" s="46">
        <v>0</v>
      </c>
      <c r="H909" s="46">
        <v>0</v>
      </c>
      <c r="I909" s="46">
        <v>0</v>
      </c>
    </row>
    <row r="910" spans="1:9" ht="15.75" customHeight="1">
      <c r="A910" s="85"/>
      <c r="B910" s="82"/>
      <c r="C910" s="82"/>
      <c r="D910" s="79"/>
      <c r="E910" s="79"/>
      <c r="F910" s="11" t="s">
        <v>21</v>
      </c>
      <c r="G910" s="46">
        <v>0</v>
      </c>
      <c r="H910" s="46">
        <v>0</v>
      </c>
      <c r="I910" s="46">
        <v>0</v>
      </c>
    </row>
    <row r="911" spans="1:9">
      <c r="A911" s="83" t="s">
        <v>250</v>
      </c>
      <c r="B911" s="80" t="s">
        <v>251</v>
      </c>
      <c r="C911" s="74" t="s">
        <v>243</v>
      </c>
      <c r="D911" s="77">
        <v>2015</v>
      </c>
      <c r="E911" s="77">
        <v>2017</v>
      </c>
      <c r="F911" s="46" t="s">
        <v>16</v>
      </c>
      <c r="G911" s="46">
        <f t="shared" ref="G911:I911" si="213">G912+G913+G914+G915</f>
        <v>17500</v>
      </c>
      <c r="H911" s="46">
        <f t="shared" si="213"/>
        <v>0</v>
      </c>
      <c r="I911" s="46">
        <f t="shared" si="213"/>
        <v>0</v>
      </c>
    </row>
    <row r="912" spans="1:9">
      <c r="A912" s="84"/>
      <c r="B912" s="81"/>
      <c r="C912" s="75"/>
      <c r="D912" s="78"/>
      <c r="E912" s="78"/>
      <c r="F912" s="46" t="s">
        <v>17</v>
      </c>
      <c r="G912" s="22">
        <v>0</v>
      </c>
      <c r="H912" s="22">
        <v>0</v>
      </c>
      <c r="I912" s="22">
        <v>0</v>
      </c>
    </row>
    <row r="913" spans="1:9" ht="31.5">
      <c r="A913" s="84"/>
      <c r="B913" s="81"/>
      <c r="C913" s="75"/>
      <c r="D913" s="78"/>
      <c r="E913" s="78"/>
      <c r="F913" s="46" t="s">
        <v>18</v>
      </c>
      <c r="G913" s="22">
        <v>17500</v>
      </c>
      <c r="H913" s="22">
        <v>0</v>
      </c>
      <c r="I913" s="22">
        <v>0</v>
      </c>
    </row>
    <row r="914" spans="1:9" ht="31.5">
      <c r="A914" s="84"/>
      <c r="B914" s="81"/>
      <c r="C914" s="75"/>
      <c r="D914" s="78"/>
      <c r="E914" s="78"/>
      <c r="F914" s="46" t="s">
        <v>19</v>
      </c>
      <c r="G914" s="22">
        <v>0</v>
      </c>
      <c r="H914" s="22">
        <v>0</v>
      </c>
      <c r="I914" s="22">
        <v>0</v>
      </c>
    </row>
    <row r="915" spans="1:9" ht="31.5">
      <c r="A915" s="84"/>
      <c r="B915" s="81"/>
      <c r="C915" s="75"/>
      <c r="D915" s="78"/>
      <c r="E915" s="78"/>
      <c r="F915" s="46" t="s">
        <v>20</v>
      </c>
      <c r="G915" s="22">
        <v>0</v>
      </c>
      <c r="H915" s="22">
        <v>0</v>
      </c>
      <c r="I915" s="22">
        <v>0</v>
      </c>
    </row>
    <row r="916" spans="1:9" ht="15.75" customHeight="1">
      <c r="A916" s="84"/>
      <c r="B916" s="81"/>
      <c r="C916" s="76"/>
      <c r="D916" s="79"/>
      <c r="E916" s="79"/>
      <c r="F916" s="11" t="s">
        <v>21</v>
      </c>
      <c r="G916" s="22">
        <v>0</v>
      </c>
      <c r="H916" s="22">
        <v>0</v>
      </c>
      <c r="I916" s="22">
        <v>0</v>
      </c>
    </row>
    <row r="917" spans="1:9">
      <c r="A917" s="84"/>
      <c r="B917" s="81"/>
      <c r="C917" s="80" t="s">
        <v>26</v>
      </c>
      <c r="D917" s="77">
        <v>2016</v>
      </c>
      <c r="E917" s="77">
        <v>2018</v>
      </c>
      <c r="F917" s="46" t="s">
        <v>16</v>
      </c>
      <c r="G917" s="46">
        <f t="shared" ref="G917:I917" si="214">G918+G919+G920+G921</f>
        <v>7500</v>
      </c>
      <c r="H917" s="46">
        <f t="shared" si="214"/>
        <v>0</v>
      </c>
      <c r="I917" s="46">
        <f t="shared" si="214"/>
        <v>0</v>
      </c>
    </row>
    <row r="918" spans="1:9">
      <c r="A918" s="84"/>
      <c r="B918" s="81"/>
      <c r="C918" s="81"/>
      <c r="D918" s="78"/>
      <c r="E918" s="78"/>
      <c r="F918" s="46" t="s">
        <v>17</v>
      </c>
      <c r="G918" s="22">
        <v>0</v>
      </c>
      <c r="H918" s="22">
        <v>0</v>
      </c>
      <c r="I918" s="22">
        <v>0</v>
      </c>
    </row>
    <row r="919" spans="1:9" ht="31.5">
      <c r="A919" s="84"/>
      <c r="B919" s="81"/>
      <c r="C919" s="81"/>
      <c r="D919" s="78"/>
      <c r="E919" s="78"/>
      <c r="F919" s="46" t="s">
        <v>18</v>
      </c>
      <c r="G919" s="22">
        <v>0</v>
      </c>
      <c r="H919" s="22">
        <v>0</v>
      </c>
      <c r="I919" s="22">
        <v>0</v>
      </c>
    </row>
    <row r="920" spans="1:9" ht="31.5">
      <c r="A920" s="84"/>
      <c r="B920" s="81"/>
      <c r="C920" s="81"/>
      <c r="D920" s="78"/>
      <c r="E920" s="78"/>
      <c r="F920" s="46" t="s">
        <v>19</v>
      </c>
      <c r="G920" s="22">
        <v>7500</v>
      </c>
      <c r="H920" s="22">
        <v>0</v>
      </c>
      <c r="I920" s="22">
        <v>0</v>
      </c>
    </row>
    <row r="921" spans="1:9" ht="31.5">
      <c r="A921" s="84"/>
      <c r="B921" s="81"/>
      <c r="C921" s="81"/>
      <c r="D921" s="78"/>
      <c r="E921" s="78"/>
      <c r="F921" s="46" t="s">
        <v>20</v>
      </c>
      <c r="G921" s="22">
        <v>0</v>
      </c>
      <c r="H921" s="22">
        <v>0</v>
      </c>
      <c r="I921" s="22">
        <v>0</v>
      </c>
    </row>
    <row r="922" spans="1:9" ht="15.75" customHeight="1">
      <c r="A922" s="85"/>
      <c r="B922" s="82"/>
      <c r="C922" s="82"/>
      <c r="D922" s="79"/>
      <c r="E922" s="79"/>
      <c r="F922" s="11" t="s">
        <v>21</v>
      </c>
      <c r="G922" s="22">
        <v>0</v>
      </c>
      <c r="H922" s="22">
        <v>0</v>
      </c>
      <c r="I922" s="22">
        <v>0</v>
      </c>
    </row>
    <row r="923" spans="1:9">
      <c r="A923" s="83" t="s">
        <v>252</v>
      </c>
      <c r="B923" s="80" t="s">
        <v>253</v>
      </c>
      <c r="C923" s="74" t="s">
        <v>243</v>
      </c>
      <c r="D923" s="77">
        <v>2015</v>
      </c>
      <c r="E923" s="77">
        <v>2017</v>
      </c>
      <c r="F923" s="46" t="s">
        <v>16</v>
      </c>
      <c r="G923" s="46">
        <f t="shared" ref="G923:I923" si="215">G924+G925+G926+G927</f>
        <v>0</v>
      </c>
      <c r="H923" s="46">
        <f t="shared" si="215"/>
        <v>0</v>
      </c>
      <c r="I923" s="46">
        <f t="shared" si="215"/>
        <v>0</v>
      </c>
    </row>
    <row r="924" spans="1:9">
      <c r="A924" s="84"/>
      <c r="B924" s="81"/>
      <c r="C924" s="75"/>
      <c r="D924" s="78"/>
      <c r="E924" s="78"/>
      <c r="F924" s="46" t="s">
        <v>17</v>
      </c>
      <c r="G924" s="22">
        <v>0</v>
      </c>
      <c r="H924" s="22">
        <v>0</v>
      </c>
      <c r="I924" s="22">
        <v>0</v>
      </c>
    </row>
    <row r="925" spans="1:9" ht="31.5">
      <c r="A925" s="84"/>
      <c r="B925" s="81"/>
      <c r="C925" s="75"/>
      <c r="D925" s="78"/>
      <c r="E925" s="78"/>
      <c r="F925" s="46" t="s">
        <v>18</v>
      </c>
      <c r="G925" s="22">
        <v>0</v>
      </c>
      <c r="H925" s="22">
        <v>0</v>
      </c>
      <c r="I925" s="22">
        <v>0</v>
      </c>
    </row>
    <row r="926" spans="1:9" ht="31.5">
      <c r="A926" s="84"/>
      <c r="B926" s="81"/>
      <c r="C926" s="75"/>
      <c r="D926" s="78"/>
      <c r="E926" s="78"/>
      <c r="F926" s="46" t="s">
        <v>19</v>
      </c>
      <c r="G926" s="22">
        <v>0</v>
      </c>
      <c r="H926" s="22">
        <v>0</v>
      </c>
      <c r="I926" s="22">
        <v>0</v>
      </c>
    </row>
    <row r="927" spans="1:9" ht="31.5">
      <c r="A927" s="84"/>
      <c r="B927" s="81"/>
      <c r="C927" s="75"/>
      <c r="D927" s="78"/>
      <c r="E927" s="78"/>
      <c r="F927" s="46" t="s">
        <v>20</v>
      </c>
      <c r="G927" s="22">
        <v>0</v>
      </c>
      <c r="H927" s="22">
        <v>0</v>
      </c>
      <c r="I927" s="22">
        <v>0</v>
      </c>
    </row>
    <row r="928" spans="1:9" ht="15.75" customHeight="1">
      <c r="A928" s="84"/>
      <c r="B928" s="81"/>
      <c r="C928" s="76"/>
      <c r="D928" s="79"/>
      <c r="E928" s="79"/>
      <c r="F928" s="11" t="s">
        <v>21</v>
      </c>
      <c r="G928" s="22">
        <v>0</v>
      </c>
      <c r="H928" s="22">
        <v>0</v>
      </c>
      <c r="I928" s="22">
        <v>0</v>
      </c>
    </row>
    <row r="929" spans="1:9">
      <c r="A929" s="84"/>
      <c r="B929" s="81"/>
      <c r="C929" s="80" t="s">
        <v>26</v>
      </c>
      <c r="D929" s="77">
        <v>2016</v>
      </c>
      <c r="E929" s="77">
        <v>2018</v>
      </c>
      <c r="F929" s="46" t="s">
        <v>16</v>
      </c>
      <c r="G929" s="46">
        <f t="shared" ref="G929:I929" si="216">G930+G931+G932+G933</f>
        <v>0</v>
      </c>
      <c r="H929" s="46">
        <f t="shared" si="216"/>
        <v>0</v>
      </c>
      <c r="I929" s="46">
        <f t="shared" si="216"/>
        <v>0</v>
      </c>
    </row>
    <row r="930" spans="1:9">
      <c r="A930" s="84"/>
      <c r="B930" s="81"/>
      <c r="C930" s="81"/>
      <c r="D930" s="78"/>
      <c r="E930" s="78"/>
      <c r="F930" s="46" t="s">
        <v>17</v>
      </c>
      <c r="G930" s="22">
        <v>0</v>
      </c>
      <c r="H930" s="22">
        <v>0</v>
      </c>
      <c r="I930" s="22">
        <v>0</v>
      </c>
    </row>
    <row r="931" spans="1:9" ht="31.5">
      <c r="A931" s="84"/>
      <c r="B931" s="81"/>
      <c r="C931" s="81"/>
      <c r="D931" s="78"/>
      <c r="E931" s="78"/>
      <c r="F931" s="46" t="s">
        <v>18</v>
      </c>
      <c r="G931" s="22">
        <v>0</v>
      </c>
      <c r="H931" s="22">
        <v>0</v>
      </c>
      <c r="I931" s="22">
        <v>0</v>
      </c>
    </row>
    <row r="932" spans="1:9" ht="31.5">
      <c r="A932" s="84"/>
      <c r="B932" s="81"/>
      <c r="C932" s="81"/>
      <c r="D932" s="78"/>
      <c r="E932" s="78"/>
      <c r="F932" s="46" t="s">
        <v>19</v>
      </c>
      <c r="G932" s="22">
        <v>0</v>
      </c>
      <c r="H932" s="22">
        <v>0</v>
      </c>
      <c r="I932" s="22">
        <v>0</v>
      </c>
    </row>
    <row r="933" spans="1:9" ht="31.5">
      <c r="A933" s="84"/>
      <c r="B933" s="81"/>
      <c r="C933" s="81"/>
      <c r="D933" s="78"/>
      <c r="E933" s="78"/>
      <c r="F933" s="46" t="s">
        <v>20</v>
      </c>
      <c r="G933" s="22">
        <v>0</v>
      </c>
      <c r="H933" s="22">
        <v>0</v>
      </c>
      <c r="I933" s="22">
        <v>0</v>
      </c>
    </row>
    <row r="934" spans="1:9" ht="15.75" customHeight="1">
      <c r="A934" s="85"/>
      <c r="B934" s="82"/>
      <c r="C934" s="82"/>
      <c r="D934" s="79"/>
      <c r="E934" s="79"/>
      <c r="F934" s="11" t="s">
        <v>21</v>
      </c>
      <c r="G934" s="22">
        <v>0</v>
      </c>
      <c r="H934" s="22">
        <v>0</v>
      </c>
      <c r="I934" s="22">
        <v>0</v>
      </c>
    </row>
    <row r="935" spans="1:9">
      <c r="A935" s="83" t="s">
        <v>254</v>
      </c>
      <c r="B935" s="80" t="s">
        <v>255</v>
      </c>
      <c r="C935" s="74" t="s">
        <v>243</v>
      </c>
      <c r="D935" s="77">
        <v>2015</v>
      </c>
      <c r="E935" s="77">
        <v>2017</v>
      </c>
      <c r="F935" s="46" t="s">
        <v>16</v>
      </c>
      <c r="G935" s="46">
        <f t="shared" ref="G935:I935" si="217">G936+G937+G938+G939</f>
        <v>8400</v>
      </c>
      <c r="H935" s="46">
        <f t="shared" si="217"/>
        <v>0</v>
      </c>
      <c r="I935" s="46">
        <f t="shared" si="217"/>
        <v>0</v>
      </c>
    </row>
    <row r="936" spans="1:9">
      <c r="A936" s="84"/>
      <c r="B936" s="81"/>
      <c r="C936" s="75"/>
      <c r="D936" s="78"/>
      <c r="E936" s="78"/>
      <c r="F936" s="46" t="s">
        <v>17</v>
      </c>
      <c r="G936" s="22">
        <v>0</v>
      </c>
      <c r="H936" s="22">
        <v>0</v>
      </c>
      <c r="I936" s="22">
        <v>0</v>
      </c>
    </row>
    <row r="937" spans="1:9" ht="31.5">
      <c r="A937" s="84"/>
      <c r="B937" s="81"/>
      <c r="C937" s="75"/>
      <c r="D937" s="78"/>
      <c r="E937" s="78"/>
      <c r="F937" s="46" t="s">
        <v>18</v>
      </c>
      <c r="G937" s="22">
        <v>8400</v>
      </c>
      <c r="H937" s="22">
        <v>0</v>
      </c>
      <c r="I937" s="22">
        <v>0</v>
      </c>
    </row>
    <row r="938" spans="1:9" ht="31.5">
      <c r="A938" s="84"/>
      <c r="B938" s="81"/>
      <c r="C938" s="75"/>
      <c r="D938" s="78"/>
      <c r="E938" s="78"/>
      <c r="F938" s="46" t="s">
        <v>19</v>
      </c>
      <c r="G938" s="22">
        <v>0</v>
      </c>
      <c r="H938" s="22">
        <v>0</v>
      </c>
      <c r="I938" s="22">
        <v>0</v>
      </c>
    </row>
    <row r="939" spans="1:9" ht="31.5">
      <c r="A939" s="84"/>
      <c r="B939" s="81"/>
      <c r="C939" s="75"/>
      <c r="D939" s="78"/>
      <c r="E939" s="78"/>
      <c r="F939" s="46" t="s">
        <v>20</v>
      </c>
      <c r="G939" s="22">
        <v>0</v>
      </c>
      <c r="H939" s="22">
        <v>0</v>
      </c>
      <c r="I939" s="22">
        <v>0</v>
      </c>
    </row>
    <row r="940" spans="1:9" ht="15.75" customHeight="1">
      <c r="A940" s="84"/>
      <c r="B940" s="81"/>
      <c r="C940" s="76"/>
      <c r="D940" s="79"/>
      <c r="E940" s="79"/>
      <c r="F940" s="11" t="s">
        <v>21</v>
      </c>
      <c r="G940" s="22">
        <v>0</v>
      </c>
      <c r="H940" s="22">
        <v>0</v>
      </c>
      <c r="I940" s="22">
        <v>0</v>
      </c>
    </row>
    <row r="941" spans="1:9">
      <c r="A941" s="84"/>
      <c r="B941" s="81"/>
      <c r="C941" s="80" t="s">
        <v>26</v>
      </c>
      <c r="D941" s="77">
        <v>2016</v>
      </c>
      <c r="E941" s="77">
        <v>2018</v>
      </c>
      <c r="F941" s="46" t="s">
        <v>16</v>
      </c>
      <c r="G941" s="46">
        <f t="shared" ref="G941:I941" si="218">G942+G943+G944+G945</f>
        <v>3600</v>
      </c>
      <c r="H941" s="46">
        <f t="shared" si="218"/>
        <v>0</v>
      </c>
      <c r="I941" s="46">
        <f t="shared" si="218"/>
        <v>0</v>
      </c>
    </row>
    <row r="942" spans="1:9">
      <c r="A942" s="84"/>
      <c r="B942" s="81"/>
      <c r="C942" s="81"/>
      <c r="D942" s="78"/>
      <c r="E942" s="78"/>
      <c r="F942" s="46" t="s">
        <v>17</v>
      </c>
      <c r="G942" s="22">
        <v>0</v>
      </c>
      <c r="H942" s="22">
        <v>0</v>
      </c>
      <c r="I942" s="22">
        <v>0</v>
      </c>
    </row>
    <row r="943" spans="1:9" ht="31.5">
      <c r="A943" s="84"/>
      <c r="B943" s="81"/>
      <c r="C943" s="81"/>
      <c r="D943" s="78"/>
      <c r="E943" s="78"/>
      <c r="F943" s="46" t="s">
        <v>18</v>
      </c>
      <c r="G943" s="22">
        <v>0</v>
      </c>
      <c r="H943" s="22">
        <v>0</v>
      </c>
      <c r="I943" s="22">
        <v>0</v>
      </c>
    </row>
    <row r="944" spans="1:9" ht="31.5">
      <c r="A944" s="84"/>
      <c r="B944" s="81"/>
      <c r="C944" s="81"/>
      <c r="D944" s="78"/>
      <c r="E944" s="78"/>
      <c r="F944" s="46" t="s">
        <v>19</v>
      </c>
      <c r="G944" s="22">
        <v>3600</v>
      </c>
      <c r="H944" s="22">
        <v>0</v>
      </c>
      <c r="I944" s="22">
        <v>0</v>
      </c>
    </row>
    <row r="945" spans="1:9" ht="31.5">
      <c r="A945" s="84"/>
      <c r="B945" s="81"/>
      <c r="C945" s="81"/>
      <c r="D945" s="78"/>
      <c r="E945" s="78"/>
      <c r="F945" s="46" t="s">
        <v>20</v>
      </c>
      <c r="G945" s="22">
        <v>0</v>
      </c>
      <c r="H945" s="22">
        <v>0</v>
      </c>
      <c r="I945" s="22">
        <v>0</v>
      </c>
    </row>
    <row r="946" spans="1:9" ht="15.75" customHeight="1">
      <c r="A946" s="85"/>
      <c r="B946" s="82"/>
      <c r="C946" s="82"/>
      <c r="D946" s="79"/>
      <c r="E946" s="79"/>
      <c r="F946" s="11" t="s">
        <v>21</v>
      </c>
      <c r="G946" s="22">
        <v>0</v>
      </c>
      <c r="H946" s="22">
        <v>0</v>
      </c>
      <c r="I946" s="22">
        <v>0</v>
      </c>
    </row>
    <row r="947" spans="1:9">
      <c r="A947" s="83" t="s">
        <v>256</v>
      </c>
      <c r="B947" s="80" t="s">
        <v>257</v>
      </c>
      <c r="C947" s="74" t="s">
        <v>243</v>
      </c>
      <c r="D947" s="77">
        <v>2015</v>
      </c>
      <c r="E947" s="77">
        <v>2017</v>
      </c>
      <c r="F947" s="46" t="s">
        <v>16</v>
      </c>
      <c r="G947" s="46">
        <f t="shared" ref="G947:I947" si="219">G948+G949+G950+G951</f>
        <v>8400</v>
      </c>
      <c r="H947" s="46">
        <f t="shared" si="219"/>
        <v>0</v>
      </c>
      <c r="I947" s="46">
        <f t="shared" si="219"/>
        <v>0</v>
      </c>
    </row>
    <row r="948" spans="1:9">
      <c r="A948" s="84"/>
      <c r="B948" s="81"/>
      <c r="C948" s="75"/>
      <c r="D948" s="78"/>
      <c r="E948" s="78"/>
      <c r="F948" s="46" t="s">
        <v>17</v>
      </c>
      <c r="G948" s="22">
        <v>0</v>
      </c>
      <c r="H948" s="22">
        <v>0</v>
      </c>
      <c r="I948" s="22"/>
    </row>
    <row r="949" spans="1:9" ht="31.5">
      <c r="A949" s="84"/>
      <c r="B949" s="81"/>
      <c r="C949" s="75"/>
      <c r="D949" s="78"/>
      <c r="E949" s="78"/>
      <c r="F949" s="46" t="s">
        <v>18</v>
      </c>
      <c r="G949" s="22">
        <v>8400</v>
      </c>
      <c r="H949" s="22">
        <v>0</v>
      </c>
      <c r="I949" s="22"/>
    </row>
    <row r="950" spans="1:9" ht="31.5">
      <c r="A950" s="84"/>
      <c r="B950" s="81"/>
      <c r="C950" s="75"/>
      <c r="D950" s="78"/>
      <c r="E950" s="78"/>
      <c r="F950" s="46" t="s">
        <v>19</v>
      </c>
      <c r="G950" s="22"/>
      <c r="H950" s="22"/>
      <c r="I950" s="22"/>
    </row>
    <row r="951" spans="1:9" ht="31.5">
      <c r="A951" s="84"/>
      <c r="B951" s="81"/>
      <c r="C951" s="75"/>
      <c r="D951" s="78"/>
      <c r="E951" s="78"/>
      <c r="F951" s="46" t="s">
        <v>20</v>
      </c>
      <c r="G951" s="22"/>
      <c r="H951" s="22"/>
      <c r="I951" s="22"/>
    </row>
    <row r="952" spans="1:9" ht="15.75" customHeight="1">
      <c r="A952" s="84"/>
      <c r="B952" s="81"/>
      <c r="C952" s="76"/>
      <c r="D952" s="79"/>
      <c r="E952" s="79"/>
      <c r="F952" s="11" t="s">
        <v>21</v>
      </c>
      <c r="G952" s="22"/>
      <c r="H952" s="22"/>
      <c r="I952" s="22"/>
    </row>
    <row r="953" spans="1:9">
      <c r="A953" s="84"/>
      <c r="B953" s="81"/>
      <c r="C953" s="80" t="s">
        <v>26</v>
      </c>
      <c r="D953" s="77">
        <v>2016</v>
      </c>
      <c r="E953" s="77">
        <v>2018</v>
      </c>
      <c r="F953" s="46" t="s">
        <v>16</v>
      </c>
      <c r="G953" s="46">
        <f t="shared" ref="G953:I953" si="220">G954+G955+G956+G957</f>
        <v>3600</v>
      </c>
      <c r="H953" s="46">
        <f t="shared" si="220"/>
        <v>0</v>
      </c>
      <c r="I953" s="46">
        <f t="shared" si="220"/>
        <v>0</v>
      </c>
    </row>
    <row r="954" spans="1:9">
      <c r="A954" s="84"/>
      <c r="B954" s="81"/>
      <c r="C954" s="81"/>
      <c r="D954" s="78"/>
      <c r="E954" s="78"/>
      <c r="F954" s="46" t="s">
        <v>17</v>
      </c>
      <c r="G954" s="46">
        <v>0</v>
      </c>
      <c r="H954" s="46">
        <v>0</v>
      </c>
      <c r="I954" s="46">
        <v>0</v>
      </c>
    </row>
    <row r="955" spans="1:9" ht="31.5">
      <c r="A955" s="84"/>
      <c r="B955" s="81"/>
      <c r="C955" s="81"/>
      <c r="D955" s="78"/>
      <c r="E955" s="78"/>
      <c r="F955" s="46" t="s">
        <v>18</v>
      </c>
      <c r="G955" s="46">
        <v>0</v>
      </c>
      <c r="H955" s="46">
        <v>0</v>
      </c>
      <c r="I955" s="46">
        <v>0</v>
      </c>
    </row>
    <row r="956" spans="1:9" ht="31.5">
      <c r="A956" s="84"/>
      <c r="B956" s="81"/>
      <c r="C956" s="81"/>
      <c r="D956" s="78"/>
      <c r="E956" s="78"/>
      <c r="F956" s="46" t="s">
        <v>19</v>
      </c>
      <c r="G956" s="22">
        <v>3600</v>
      </c>
      <c r="H956" s="22">
        <v>0</v>
      </c>
      <c r="I956" s="22"/>
    </row>
    <row r="957" spans="1:9" ht="31.5">
      <c r="A957" s="84"/>
      <c r="B957" s="81"/>
      <c r="C957" s="81"/>
      <c r="D957" s="78"/>
      <c r="E957" s="78"/>
      <c r="F957" s="46" t="s">
        <v>20</v>
      </c>
      <c r="G957" s="46">
        <v>0</v>
      </c>
      <c r="H957" s="46">
        <v>0</v>
      </c>
      <c r="I957" s="46">
        <v>0</v>
      </c>
    </row>
    <row r="958" spans="1:9" ht="15.75" customHeight="1">
      <c r="A958" s="85"/>
      <c r="B958" s="82"/>
      <c r="C958" s="82"/>
      <c r="D958" s="79"/>
      <c r="E958" s="79"/>
      <c r="F958" s="11" t="s">
        <v>21</v>
      </c>
      <c r="G958" s="46">
        <v>0</v>
      </c>
      <c r="H958" s="46">
        <v>0</v>
      </c>
      <c r="I958" s="46">
        <v>0</v>
      </c>
    </row>
    <row r="959" spans="1:9">
      <c r="A959" s="83" t="s">
        <v>258</v>
      </c>
      <c r="B959" s="80" t="s">
        <v>259</v>
      </c>
      <c r="C959" s="74" t="s">
        <v>243</v>
      </c>
      <c r="D959" s="77">
        <v>2015</v>
      </c>
      <c r="E959" s="77">
        <v>2017</v>
      </c>
      <c r="F959" s="46" t="s">
        <v>16</v>
      </c>
      <c r="G959" s="46">
        <f t="shared" ref="G959:I959" si="221">G960+G961+G962+G963</f>
        <v>0</v>
      </c>
      <c r="H959" s="46">
        <f t="shared" si="221"/>
        <v>0</v>
      </c>
      <c r="I959" s="46">
        <f t="shared" si="221"/>
        <v>0</v>
      </c>
    </row>
    <row r="960" spans="1:9">
      <c r="A960" s="84"/>
      <c r="B960" s="81"/>
      <c r="C960" s="75"/>
      <c r="D960" s="78"/>
      <c r="E960" s="78"/>
      <c r="F960" s="46" t="s">
        <v>17</v>
      </c>
      <c r="G960" s="46">
        <v>0</v>
      </c>
      <c r="H960" s="46">
        <v>0</v>
      </c>
      <c r="I960" s="46">
        <v>0</v>
      </c>
    </row>
    <row r="961" spans="1:9" ht="31.5">
      <c r="A961" s="84"/>
      <c r="B961" s="81"/>
      <c r="C961" s="75"/>
      <c r="D961" s="78"/>
      <c r="E961" s="78"/>
      <c r="F961" s="46" t="s">
        <v>18</v>
      </c>
      <c r="G961" s="22">
        <v>0</v>
      </c>
      <c r="H961" s="22">
        <v>0</v>
      </c>
      <c r="I961" s="22">
        <v>0</v>
      </c>
    </row>
    <row r="962" spans="1:9" ht="31.5">
      <c r="A962" s="84"/>
      <c r="B962" s="81"/>
      <c r="C962" s="75"/>
      <c r="D962" s="78"/>
      <c r="E962" s="78"/>
      <c r="F962" s="46" t="s">
        <v>19</v>
      </c>
      <c r="G962" s="22">
        <v>0</v>
      </c>
      <c r="H962" s="22">
        <v>0</v>
      </c>
      <c r="I962" s="22">
        <v>0</v>
      </c>
    </row>
    <row r="963" spans="1:9" ht="31.5">
      <c r="A963" s="84"/>
      <c r="B963" s="81"/>
      <c r="C963" s="75"/>
      <c r="D963" s="78"/>
      <c r="E963" s="78"/>
      <c r="F963" s="46" t="s">
        <v>20</v>
      </c>
      <c r="G963" s="22">
        <v>0</v>
      </c>
      <c r="H963" s="22">
        <v>0</v>
      </c>
      <c r="I963" s="22">
        <v>0</v>
      </c>
    </row>
    <row r="964" spans="1:9" ht="15.75" customHeight="1">
      <c r="A964" s="84"/>
      <c r="B964" s="81"/>
      <c r="C964" s="76"/>
      <c r="D964" s="79"/>
      <c r="E964" s="79"/>
      <c r="F964" s="11" t="s">
        <v>21</v>
      </c>
      <c r="G964" s="22">
        <v>0</v>
      </c>
      <c r="H964" s="22">
        <v>0</v>
      </c>
      <c r="I964" s="22">
        <v>0</v>
      </c>
    </row>
    <row r="965" spans="1:9">
      <c r="A965" s="84"/>
      <c r="B965" s="81"/>
      <c r="C965" s="80" t="s">
        <v>26</v>
      </c>
      <c r="D965" s="77">
        <v>2016</v>
      </c>
      <c r="E965" s="77">
        <v>2018</v>
      </c>
      <c r="F965" s="46" t="s">
        <v>16</v>
      </c>
      <c r="G965" s="46">
        <f t="shared" ref="G965:I965" si="222">G966+G967+G968+G969</f>
        <v>0</v>
      </c>
      <c r="H965" s="46">
        <f t="shared" si="222"/>
        <v>0</v>
      </c>
      <c r="I965" s="46">
        <f t="shared" si="222"/>
        <v>0</v>
      </c>
    </row>
    <row r="966" spans="1:9">
      <c r="A966" s="84"/>
      <c r="B966" s="81"/>
      <c r="C966" s="81"/>
      <c r="D966" s="78"/>
      <c r="E966" s="78"/>
      <c r="F966" s="46" t="s">
        <v>17</v>
      </c>
      <c r="G966" s="22">
        <v>0</v>
      </c>
      <c r="H966" s="22">
        <v>0</v>
      </c>
      <c r="I966" s="22">
        <v>0</v>
      </c>
    </row>
    <row r="967" spans="1:9" ht="31.5">
      <c r="A967" s="84"/>
      <c r="B967" s="81"/>
      <c r="C967" s="81"/>
      <c r="D967" s="78"/>
      <c r="E967" s="78"/>
      <c r="F967" s="46" t="s">
        <v>18</v>
      </c>
      <c r="G967" s="22">
        <v>0</v>
      </c>
      <c r="H967" s="22">
        <v>0</v>
      </c>
      <c r="I967" s="22">
        <v>0</v>
      </c>
    </row>
    <row r="968" spans="1:9" ht="31.5">
      <c r="A968" s="84"/>
      <c r="B968" s="81"/>
      <c r="C968" s="81"/>
      <c r="D968" s="78"/>
      <c r="E968" s="78"/>
      <c r="F968" s="46" t="s">
        <v>19</v>
      </c>
      <c r="G968" s="22">
        <v>0</v>
      </c>
      <c r="H968" s="22">
        <v>0</v>
      </c>
      <c r="I968" s="22">
        <v>0</v>
      </c>
    </row>
    <row r="969" spans="1:9" ht="31.5">
      <c r="A969" s="84"/>
      <c r="B969" s="81"/>
      <c r="C969" s="81"/>
      <c r="D969" s="78"/>
      <c r="E969" s="78"/>
      <c r="F969" s="46" t="s">
        <v>20</v>
      </c>
      <c r="G969" s="22">
        <v>0</v>
      </c>
      <c r="H969" s="22">
        <v>0</v>
      </c>
      <c r="I969" s="22">
        <v>0</v>
      </c>
    </row>
    <row r="970" spans="1:9" ht="15.75" customHeight="1">
      <c r="A970" s="85"/>
      <c r="B970" s="82"/>
      <c r="C970" s="82"/>
      <c r="D970" s="79"/>
      <c r="E970" s="79"/>
      <c r="F970" s="11" t="s">
        <v>21</v>
      </c>
      <c r="G970" s="22">
        <v>0</v>
      </c>
      <c r="H970" s="22">
        <v>0</v>
      </c>
      <c r="I970" s="22">
        <v>0</v>
      </c>
    </row>
    <row r="971" spans="1:9">
      <c r="A971" s="83" t="s">
        <v>260</v>
      </c>
      <c r="B971" s="80" t="s">
        <v>261</v>
      </c>
      <c r="C971" s="74" t="s">
        <v>243</v>
      </c>
      <c r="D971" s="77">
        <v>2015</v>
      </c>
      <c r="E971" s="77">
        <v>2017</v>
      </c>
      <c r="F971" s="46" t="s">
        <v>16</v>
      </c>
      <c r="G971" s="46">
        <f t="shared" ref="G971:I971" si="223">G972+G973+G974+G975</f>
        <v>8400</v>
      </c>
      <c r="H971" s="46">
        <f t="shared" si="223"/>
        <v>0</v>
      </c>
      <c r="I971" s="46">
        <f t="shared" si="223"/>
        <v>0</v>
      </c>
    </row>
    <row r="972" spans="1:9">
      <c r="A972" s="84"/>
      <c r="B972" s="81"/>
      <c r="C972" s="75"/>
      <c r="D972" s="78"/>
      <c r="E972" s="78"/>
      <c r="F972" s="46" t="s">
        <v>17</v>
      </c>
      <c r="G972" s="22">
        <v>0</v>
      </c>
      <c r="H972" s="22">
        <v>0</v>
      </c>
      <c r="I972" s="22">
        <v>0</v>
      </c>
    </row>
    <row r="973" spans="1:9" ht="31.5">
      <c r="A973" s="84"/>
      <c r="B973" s="81"/>
      <c r="C973" s="75"/>
      <c r="D973" s="78"/>
      <c r="E973" s="78"/>
      <c r="F973" s="46" t="s">
        <v>18</v>
      </c>
      <c r="G973" s="22">
        <v>8400</v>
      </c>
      <c r="H973" s="22">
        <v>0</v>
      </c>
      <c r="I973" s="22">
        <v>0</v>
      </c>
    </row>
    <row r="974" spans="1:9" ht="31.5">
      <c r="A974" s="84"/>
      <c r="B974" s="81"/>
      <c r="C974" s="75"/>
      <c r="D974" s="78"/>
      <c r="E974" s="78"/>
      <c r="F974" s="46" t="s">
        <v>19</v>
      </c>
      <c r="G974" s="22">
        <v>0</v>
      </c>
      <c r="H974" s="22">
        <v>0</v>
      </c>
      <c r="I974" s="22">
        <v>0</v>
      </c>
    </row>
    <row r="975" spans="1:9" ht="31.5">
      <c r="A975" s="84"/>
      <c r="B975" s="81"/>
      <c r="C975" s="75"/>
      <c r="D975" s="78"/>
      <c r="E975" s="78"/>
      <c r="F975" s="46" t="s">
        <v>20</v>
      </c>
      <c r="G975" s="22">
        <v>0</v>
      </c>
      <c r="H975" s="22">
        <v>0</v>
      </c>
      <c r="I975" s="22">
        <v>0</v>
      </c>
    </row>
    <row r="976" spans="1:9" ht="15.75" customHeight="1">
      <c r="A976" s="84"/>
      <c r="B976" s="81"/>
      <c r="C976" s="76"/>
      <c r="D976" s="79"/>
      <c r="E976" s="79"/>
      <c r="F976" s="11" t="s">
        <v>21</v>
      </c>
      <c r="G976" s="22">
        <v>0</v>
      </c>
      <c r="H976" s="22">
        <v>0</v>
      </c>
      <c r="I976" s="22">
        <v>0</v>
      </c>
    </row>
    <row r="977" spans="1:9">
      <c r="A977" s="84"/>
      <c r="B977" s="81"/>
      <c r="C977" s="80" t="s">
        <v>26</v>
      </c>
      <c r="D977" s="77">
        <v>2016</v>
      </c>
      <c r="E977" s="77">
        <v>2018</v>
      </c>
      <c r="F977" s="46" t="s">
        <v>16</v>
      </c>
      <c r="G977" s="46">
        <f t="shared" ref="G977:I977" si="224">G978+G979+G980+G981</f>
        <v>3600</v>
      </c>
      <c r="H977" s="46">
        <f t="shared" si="224"/>
        <v>0</v>
      </c>
      <c r="I977" s="46">
        <f t="shared" si="224"/>
        <v>0</v>
      </c>
    </row>
    <row r="978" spans="1:9">
      <c r="A978" s="84"/>
      <c r="B978" s="81"/>
      <c r="C978" s="81"/>
      <c r="D978" s="78"/>
      <c r="E978" s="78"/>
      <c r="F978" s="46" t="s">
        <v>17</v>
      </c>
      <c r="G978" s="22">
        <v>0</v>
      </c>
      <c r="H978" s="22">
        <v>0</v>
      </c>
      <c r="I978" s="22">
        <v>0</v>
      </c>
    </row>
    <row r="979" spans="1:9" ht="31.5">
      <c r="A979" s="84"/>
      <c r="B979" s="81"/>
      <c r="C979" s="81"/>
      <c r="D979" s="78"/>
      <c r="E979" s="78"/>
      <c r="F979" s="46" t="s">
        <v>18</v>
      </c>
      <c r="G979" s="22">
        <v>0</v>
      </c>
      <c r="H979" s="22">
        <v>0</v>
      </c>
      <c r="I979" s="22">
        <v>0</v>
      </c>
    </row>
    <row r="980" spans="1:9" ht="31.5">
      <c r="A980" s="84"/>
      <c r="B980" s="81"/>
      <c r="C980" s="81"/>
      <c r="D980" s="78"/>
      <c r="E980" s="78"/>
      <c r="F980" s="46" t="s">
        <v>19</v>
      </c>
      <c r="G980" s="22">
        <v>3600</v>
      </c>
      <c r="H980" s="22">
        <v>0</v>
      </c>
      <c r="I980" s="22">
        <v>0</v>
      </c>
    </row>
    <row r="981" spans="1:9" ht="31.5">
      <c r="A981" s="84"/>
      <c r="B981" s="81"/>
      <c r="C981" s="81"/>
      <c r="D981" s="78"/>
      <c r="E981" s="78"/>
      <c r="F981" s="46" t="s">
        <v>20</v>
      </c>
      <c r="G981" s="22">
        <v>0</v>
      </c>
      <c r="H981" s="22">
        <v>0</v>
      </c>
      <c r="I981" s="22">
        <v>0</v>
      </c>
    </row>
    <row r="982" spans="1:9" ht="15.75" customHeight="1">
      <c r="A982" s="85"/>
      <c r="B982" s="82"/>
      <c r="C982" s="82"/>
      <c r="D982" s="79"/>
      <c r="E982" s="79"/>
      <c r="F982" s="11" t="s">
        <v>21</v>
      </c>
      <c r="G982" s="22">
        <v>0</v>
      </c>
      <c r="H982" s="22">
        <v>0</v>
      </c>
      <c r="I982" s="22">
        <v>0</v>
      </c>
    </row>
    <row r="983" spans="1:9">
      <c r="A983" s="83" t="s">
        <v>262</v>
      </c>
      <c r="B983" s="80" t="s">
        <v>263</v>
      </c>
      <c r="C983" s="74" t="s">
        <v>243</v>
      </c>
      <c r="D983" s="77">
        <v>2015</v>
      </c>
      <c r="E983" s="77">
        <v>2017</v>
      </c>
      <c r="F983" s="46" t="s">
        <v>16</v>
      </c>
      <c r="G983" s="46">
        <f t="shared" ref="G983:I983" si="225">G984+G985+G986+G987</f>
        <v>8400</v>
      </c>
      <c r="H983" s="46">
        <f t="shared" si="225"/>
        <v>0</v>
      </c>
      <c r="I983" s="46">
        <f t="shared" si="225"/>
        <v>0</v>
      </c>
    </row>
    <row r="984" spans="1:9">
      <c r="A984" s="84"/>
      <c r="B984" s="81"/>
      <c r="C984" s="75"/>
      <c r="D984" s="78"/>
      <c r="E984" s="78"/>
      <c r="F984" s="46" t="s">
        <v>17</v>
      </c>
      <c r="G984" s="22">
        <v>0</v>
      </c>
      <c r="H984" s="22">
        <v>0</v>
      </c>
      <c r="I984" s="22">
        <v>0</v>
      </c>
    </row>
    <row r="985" spans="1:9" ht="31.5">
      <c r="A985" s="84"/>
      <c r="B985" s="81"/>
      <c r="C985" s="75"/>
      <c r="D985" s="78"/>
      <c r="E985" s="78"/>
      <c r="F985" s="46" t="s">
        <v>18</v>
      </c>
      <c r="G985" s="22">
        <v>8400</v>
      </c>
      <c r="H985" s="22">
        <v>0</v>
      </c>
      <c r="I985" s="22">
        <v>0</v>
      </c>
    </row>
    <row r="986" spans="1:9" ht="31.5">
      <c r="A986" s="84"/>
      <c r="B986" s="81"/>
      <c r="C986" s="75"/>
      <c r="D986" s="78"/>
      <c r="E986" s="78"/>
      <c r="F986" s="46" t="s">
        <v>19</v>
      </c>
      <c r="G986" s="22">
        <v>0</v>
      </c>
      <c r="H986" s="22">
        <v>0</v>
      </c>
      <c r="I986" s="22">
        <v>0</v>
      </c>
    </row>
    <row r="987" spans="1:9" ht="31.5">
      <c r="A987" s="84"/>
      <c r="B987" s="81"/>
      <c r="C987" s="75"/>
      <c r="D987" s="78"/>
      <c r="E987" s="78"/>
      <c r="F987" s="46" t="s">
        <v>20</v>
      </c>
      <c r="G987" s="22">
        <v>0</v>
      </c>
      <c r="H987" s="22">
        <v>0</v>
      </c>
      <c r="I987" s="22">
        <v>0</v>
      </c>
    </row>
    <row r="988" spans="1:9" ht="15.75" customHeight="1">
      <c r="A988" s="84"/>
      <c r="B988" s="81"/>
      <c r="C988" s="76"/>
      <c r="D988" s="79"/>
      <c r="E988" s="79"/>
      <c r="F988" s="11" t="s">
        <v>21</v>
      </c>
      <c r="G988" s="22">
        <v>0</v>
      </c>
      <c r="H988" s="22">
        <v>0</v>
      </c>
      <c r="I988" s="22">
        <v>0</v>
      </c>
    </row>
    <row r="989" spans="1:9">
      <c r="A989" s="84"/>
      <c r="B989" s="81"/>
      <c r="C989" s="80" t="s">
        <v>26</v>
      </c>
      <c r="D989" s="77">
        <v>2016</v>
      </c>
      <c r="E989" s="77">
        <v>2018</v>
      </c>
      <c r="F989" s="46" t="s">
        <v>16</v>
      </c>
      <c r="G989" s="46">
        <f t="shared" ref="G989:I989" si="226">G990+G991+G992+G993</f>
        <v>3600</v>
      </c>
      <c r="H989" s="46">
        <f t="shared" si="226"/>
        <v>0</v>
      </c>
      <c r="I989" s="46">
        <f t="shared" si="226"/>
        <v>0</v>
      </c>
    </row>
    <row r="990" spans="1:9">
      <c r="A990" s="84"/>
      <c r="B990" s="81"/>
      <c r="C990" s="81"/>
      <c r="D990" s="78"/>
      <c r="E990" s="78"/>
      <c r="F990" s="46" t="s">
        <v>17</v>
      </c>
      <c r="G990" s="22">
        <v>0</v>
      </c>
      <c r="H990" s="22">
        <v>0</v>
      </c>
      <c r="I990" s="22">
        <v>0</v>
      </c>
    </row>
    <row r="991" spans="1:9" ht="31.5">
      <c r="A991" s="84"/>
      <c r="B991" s="81"/>
      <c r="C991" s="81"/>
      <c r="D991" s="78"/>
      <c r="E991" s="78"/>
      <c r="F991" s="46" t="s">
        <v>18</v>
      </c>
      <c r="G991" s="22">
        <v>0</v>
      </c>
      <c r="H991" s="22">
        <v>0</v>
      </c>
      <c r="I991" s="22">
        <v>0</v>
      </c>
    </row>
    <row r="992" spans="1:9" ht="31.5">
      <c r="A992" s="84"/>
      <c r="B992" s="81"/>
      <c r="C992" s="81"/>
      <c r="D992" s="78"/>
      <c r="E992" s="78"/>
      <c r="F992" s="46" t="s">
        <v>19</v>
      </c>
      <c r="G992" s="22">
        <v>3600</v>
      </c>
      <c r="H992" s="22">
        <v>0</v>
      </c>
      <c r="I992" s="22">
        <v>0</v>
      </c>
    </row>
    <row r="993" spans="1:9" ht="31.5">
      <c r="A993" s="84"/>
      <c r="B993" s="81"/>
      <c r="C993" s="81"/>
      <c r="D993" s="78"/>
      <c r="E993" s="78"/>
      <c r="F993" s="46" t="s">
        <v>20</v>
      </c>
      <c r="G993" s="22">
        <v>0</v>
      </c>
      <c r="H993" s="22">
        <v>0</v>
      </c>
      <c r="I993" s="22">
        <v>0</v>
      </c>
    </row>
    <row r="994" spans="1:9" ht="15.75" customHeight="1">
      <c r="A994" s="85"/>
      <c r="B994" s="82"/>
      <c r="C994" s="82"/>
      <c r="D994" s="79"/>
      <c r="E994" s="79"/>
      <c r="F994" s="11" t="s">
        <v>21</v>
      </c>
      <c r="G994" s="22">
        <v>0</v>
      </c>
      <c r="H994" s="22">
        <v>0</v>
      </c>
      <c r="I994" s="22">
        <v>0</v>
      </c>
    </row>
    <row r="995" spans="1:9">
      <c r="A995" s="196" t="s">
        <v>264</v>
      </c>
      <c r="B995" s="66" t="s">
        <v>265</v>
      </c>
      <c r="C995" s="86" t="s">
        <v>243</v>
      </c>
      <c r="D995" s="71">
        <v>2015</v>
      </c>
      <c r="E995" s="71">
        <v>2017</v>
      </c>
      <c r="F995" s="45" t="s">
        <v>16</v>
      </c>
      <c r="G995" s="45">
        <f t="shared" ref="G995:I995" si="227">G996+G997+G998+G999</f>
        <v>67415.7</v>
      </c>
      <c r="H995" s="45">
        <f t="shared" si="227"/>
        <v>124937.1</v>
      </c>
      <c r="I995" s="45">
        <f t="shared" si="227"/>
        <v>988100</v>
      </c>
    </row>
    <row r="996" spans="1:9">
      <c r="A996" s="197"/>
      <c r="B996" s="67"/>
      <c r="C996" s="87"/>
      <c r="D996" s="72"/>
      <c r="E996" s="72"/>
      <c r="F996" s="45" t="s">
        <v>17</v>
      </c>
      <c r="G996" s="22">
        <v>7415.7</v>
      </c>
      <c r="H996" s="22">
        <v>20937.099999999999</v>
      </c>
      <c r="I996" s="22">
        <v>396700</v>
      </c>
    </row>
    <row r="997" spans="1:9" ht="31.5">
      <c r="A997" s="197"/>
      <c r="B997" s="67"/>
      <c r="C997" s="87"/>
      <c r="D997" s="72"/>
      <c r="E997" s="72"/>
      <c r="F997" s="45" t="s">
        <v>18</v>
      </c>
      <c r="G997" s="22">
        <v>60000</v>
      </c>
      <c r="H997" s="22">
        <v>104000</v>
      </c>
      <c r="I997" s="22">
        <v>591400</v>
      </c>
    </row>
    <row r="998" spans="1:9" ht="31.5">
      <c r="A998" s="197"/>
      <c r="B998" s="67"/>
      <c r="C998" s="87"/>
      <c r="D998" s="72"/>
      <c r="E998" s="72"/>
      <c r="F998" s="45" t="s">
        <v>19</v>
      </c>
      <c r="G998" s="22">
        <v>0</v>
      </c>
      <c r="H998" s="22">
        <v>0</v>
      </c>
      <c r="I998" s="22">
        <v>0</v>
      </c>
    </row>
    <row r="999" spans="1:9" ht="47.25">
      <c r="A999" s="197"/>
      <c r="B999" s="67"/>
      <c r="C999" s="87"/>
      <c r="D999" s="72"/>
      <c r="E999" s="72"/>
      <c r="F999" s="45" t="s">
        <v>20</v>
      </c>
      <c r="G999" s="22">
        <f>225994.8-225994.8</f>
        <v>0</v>
      </c>
      <c r="H999" s="22">
        <f>225994.8-225994.8</f>
        <v>0</v>
      </c>
      <c r="I999" s="22">
        <f>225994.8-225994.8</f>
        <v>0</v>
      </c>
    </row>
    <row r="1000" spans="1:9" ht="15.75" customHeight="1">
      <c r="A1000" s="198"/>
      <c r="B1000" s="68"/>
      <c r="C1000" s="88"/>
      <c r="D1000" s="73"/>
      <c r="E1000" s="73"/>
      <c r="F1000" s="11" t="s">
        <v>21</v>
      </c>
      <c r="G1000" s="22">
        <v>0</v>
      </c>
      <c r="H1000" s="22">
        <v>0</v>
      </c>
      <c r="I1000" s="22">
        <v>0</v>
      </c>
    </row>
    <row r="1001" spans="1:9">
      <c r="A1001" s="196" t="s">
        <v>266</v>
      </c>
      <c r="B1001" s="66" t="s">
        <v>267</v>
      </c>
      <c r="C1001" s="86" t="s">
        <v>268</v>
      </c>
      <c r="D1001" s="71"/>
      <c r="E1001" s="71"/>
      <c r="F1001" s="45" t="s">
        <v>16</v>
      </c>
      <c r="G1001" s="45">
        <f t="shared" ref="G1001:I1001" si="228">G1002+G1003+G1004+G1005</f>
        <v>86000</v>
      </c>
      <c r="H1001" s="45">
        <f t="shared" si="228"/>
        <v>102746.6</v>
      </c>
      <c r="I1001" s="45">
        <f t="shared" si="228"/>
        <v>0</v>
      </c>
    </row>
    <row r="1002" spans="1:9">
      <c r="A1002" s="197"/>
      <c r="B1002" s="67"/>
      <c r="C1002" s="87"/>
      <c r="D1002" s="72"/>
      <c r="E1002" s="72"/>
      <c r="F1002" s="45" t="s">
        <v>17</v>
      </c>
      <c r="G1002" s="45">
        <f t="shared" ref="G1002:I1006" si="229">G1008+G1014</f>
        <v>50000</v>
      </c>
      <c r="H1002" s="45">
        <f t="shared" si="229"/>
        <v>102746.6</v>
      </c>
      <c r="I1002" s="45">
        <f t="shared" si="229"/>
        <v>0</v>
      </c>
    </row>
    <row r="1003" spans="1:9" ht="31.5">
      <c r="A1003" s="197"/>
      <c r="B1003" s="67"/>
      <c r="C1003" s="87"/>
      <c r="D1003" s="72"/>
      <c r="E1003" s="72"/>
      <c r="F1003" s="45" t="s">
        <v>18</v>
      </c>
      <c r="G1003" s="45">
        <f t="shared" si="229"/>
        <v>25200</v>
      </c>
      <c r="H1003" s="45">
        <f t="shared" si="229"/>
        <v>0</v>
      </c>
      <c r="I1003" s="45">
        <f t="shared" si="229"/>
        <v>0</v>
      </c>
    </row>
    <row r="1004" spans="1:9" ht="31.5">
      <c r="A1004" s="197"/>
      <c r="B1004" s="67"/>
      <c r="C1004" s="87"/>
      <c r="D1004" s="72"/>
      <c r="E1004" s="72"/>
      <c r="F1004" s="45" t="s">
        <v>19</v>
      </c>
      <c r="G1004" s="45">
        <f t="shared" si="229"/>
        <v>10800</v>
      </c>
      <c r="H1004" s="45">
        <f t="shared" si="229"/>
        <v>0</v>
      </c>
      <c r="I1004" s="45">
        <f t="shared" si="229"/>
        <v>0</v>
      </c>
    </row>
    <row r="1005" spans="1:9" ht="47.25">
      <c r="A1005" s="197"/>
      <c r="B1005" s="67"/>
      <c r="C1005" s="87"/>
      <c r="D1005" s="72"/>
      <c r="E1005" s="72"/>
      <c r="F1005" s="45" t="s">
        <v>20</v>
      </c>
      <c r="G1005" s="45">
        <f t="shared" si="229"/>
        <v>0</v>
      </c>
      <c r="H1005" s="45">
        <f t="shared" si="229"/>
        <v>0</v>
      </c>
      <c r="I1005" s="45">
        <f t="shared" si="229"/>
        <v>0</v>
      </c>
    </row>
    <row r="1006" spans="1:9" ht="15.75" customHeight="1">
      <c r="A1006" s="197"/>
      <c r="B1006" s="67"/>
      <c r="C1006" s="88"/>
      <c r="D1006" s="73"/>
      <c r="E1006" s="73"/>
      <c r="F1006" s="11" t="s">
        <v>21</v>
      </c>
      <c r="G1006" s="45">
        <f t="shared" si="229"/>
        <v>0</v>
      </c>
      <c r="H1006" s="45">
        <f t="shared" si="229"/>
        <v>0</v>
      </c>
      <c r="I1006" s="45">
        <f t="shared" si="229"/>
        <v>0</v>
      </c>
    </row>
    <row r="1007" spans="1:9">
      <c r="A1007" s="197"/>
      <c r="B1007" s="67"/>
      <c r="C1007" s="74" t="s">
        <v>243</v>
      </c>
      <c r="D1007" s="77">
        <v>2015</v>
      </c>
      <c r="E1007" s="77">
        <v>2017</v>
      </c>
      <c r="F1007" s="46" t="s">
        <v>16</v>
      </c>
      <c r="G1007" s="46">
        <f t="shared" ref="G1007:I1007" si="230">G1008+G1009+G1010+G1011</f>
        <v>75200</v>
      </c>
      <c r="H1007" s="46">
        <f t="shared" si="230"/>
        <v>102746.6</v>
      </c>
      <c r="I1007" s="46">
        <f t="shared" si="230"/>
        <v>0</v>
      </c>
    </row>
    <row r="1008" spans="1:9">
      <c r="A1008" s="197"/>
      <c r="B1008" s="67"/>
      <c r="C1008" s="75"/>
      <c r="D1008" s="78"/>
      <c r="E1008" s="78"/>
      <c r="F1008" s="46" t="s">
        <v>17</v>
      </c>
      <c r="G1008" s="46">
        <f t="shared" ref="G1008:I1008" si="231">G1020</f>
        <v>50000</v>
      </c>
      <c r="H1008" s="46">
        <f t="shared" si="231"/>
        <v>102746.6</v>
      </c>
      <c r="I1008" s="46">
        <f t="shared" si="231"/>
        <v>0</v>
      </c>
    </row>
    <row r="1009" spans="1:9" ht="31.5">
      <c r="A1009" s="197"/>
      <c r="B1009" s="67"/>
      <c r="C1009" s="75"/>
      <c r="D1009" s="78"/>
      <c r="E1009" s="78"/>
      <c r="F1009" s="46" t="s">
        <v>18</v>
      </c>
      <c r="G1009" s="46">
        <f>G1021+G1027</f>
        <v>25200</v>
      </c>
      <c r="H1009" s="46">
        <f>H1021+H1027</f>
        <v>0</v>
      </c>
      <c r="I1009" s="46">
        <f>I1021+I1027</f>
        <v>0</v>
      </c>
    </row>
    <row r="1010" spans="1:9" ht="31.5">
      <c r="A1010" s="197"/>
      <c r="B1010" s="67"/>
      <c r="C1010" s="75"/>
      <c r="D1010" s="78"/>
      <c r="E1010" s="78"/>
      <c r="F1010" s="46" t="s">
        <v>19</v>
      </c>
      <c r="G1010" s="46">
        <v>0</v>
      </c>
      <c r="H1010" s="46">
        <v>0</v>
      </c>
      <c r="I1010" s="46">
        <v>0</v>
      </c>
    </row>
    <row r="1011" spans="1:9" ht="31.5">
      <c r="A1011" s="197"/>
      <c r="B1011" s="67"/>
      <c r="C1011" s="75"/>
      <c r="D1011" s="78"/>
      <c r="E1011" s="78"/>
      <c r="F1011" s="46" t="s">
        <v>20</v>
      </c>
      <c r="G1011" s="46">
        <v>0</v>
      </c>
      <c r="H1011" s="46">
        <v>0</v>
      </c>
      <c r="I1011" s="46">
        <v>0</v>
      </c>
    </row>
    <row r="1012" spans="1:9" ht="15.75" customHeight="1">
      <c r="A1012" s="197"/>
      <c r="B1012" s="67"/>
      <c r="C1012" s="76"/>
      <c r="D1012" s="79"/>
      <c r="E1012" s="79"/>
      <c r="F1012" s="54" t="s">
        <v>21</v>
      </c>
      <c r="G1012" s="46">
        <v>0</v>
      </c>
      <c r="H1012" s="46">
        <v>0</v>
      </c>
      <c r="I1012" s="46">
        <v>0</v>
      </c>
    </row>
    <row r="1013" spans="1:9">
      <c r="A1013" s="197"/>
      <c r="B1013" s="67"/>
      <c r="C1013" s="80" t="s">
        <v>26</v>
      </c>
      <c r="D1013" s="77">
        <v>2016</v>
      </c>
      <c r="E1013" s="77">
        <v>2018</v>
      </c>
      <c r="F1013" s="46" t="s">
        <v>16</v>
      </c>
      <c r="G1013" s="46">
        <f t="shared" ref="G1013:I1013" si="232">G1014+G1015+G1016+G1017</f>
        <v>10800</v>
      </c>
      <c r="H1013" s="46">
        <f t="shared" si="232"/>
        <v>0</v>
      </c>
      <c r="I1013" s="46">
        <f t="shared" si="232"/>
        <v>0</v>
      </c>
    </row>
    <row r="1014" spans="1:9">
      <c r="A1014" s="197"/>
      <c r="B1014" s="67"/>
      <c r="C1014" s="81"/>
      <c r="D1014" s="78"/>
      <c r="E1014" s="78"/>
      <c r="F1014" s="46" t="s">
        <v>17</v>
      </c>
      <c r="G1014" s="46">
        <f t="shared" ref="G1014:I1018" si="233">G1032</f>
        <v>0</v>
      </c>
      <c r="H1014" s="46">
        <f t="shared" si="233"/>
        <v>0</v>
      </c>
      <c r="I1014" s="46">
        <f t="shared" si="233"/>
        <v>0</v>
      </c>
    </row>
    <row r="1015" spans="1:9" ht="31.5">
      <c r="A1015" s="197"/>
      <c r="B1015" s="67"/>
      <c r="C1015" s="81"/>
      <c r="D1015" s="78"/>
      <c r="E1015" s="78"/>
      <c r="F1015" s="46" t="s">
        <v>18</v>
      </c>
      <c r="G1015" s="46">
        <f t="shared" si="233"/>
        <v>0</v>
      </c>
      <c r="H1015" s="46">
        <f t="shared" si="233"/>
        <v>0</v>
      </c>
      <c r="I1015" s="46">
        <f t="shared" si="233"/>
        <v>0</v>
      </c>
    </row>
    <row r="1016" spans="1:9" ht="31.5">
      <c r="A1016" s="197"/>
      <c r="B1016" s="67"/>
      <c r="C1016" s="81"/>
      <c r="D1016" s="78"/>
      <c r="E1016" s="78"/>
      <c r="F1016" s="46" t="s">
        <v>19</v>
      </c>
      <c r="G1016" s="46">
        <f t="shared" si="233"/>
        <v>10800</v>
      </c>
      <c r="H1016" s="46">
        <f t="shared" si="233"/>
        <v>0</v>
      </c>
      <c r="I1016" s="46">
        <f t="shared" si="233"/>
        <v>0</v>
      </c>
    </row>
    <row r="1017" spans="1:9" ht="31.5">
      <c r="A1017" s="197"/>
      <c r="B1017" s="67"/>
      <c r="C1017" s="81"/>
      <c r="D1017" s="78"/>
      <c r="E1017" s="78"/>
      <c r="F1017" s="46" t="s">
        <v>20</v>
      </c>
      <c r="G1017" s="46">
        <f t="shared" si="233"/>
        <v>0</v>
      </c>
      <c r="H1017" s="46">
        <f t="shared" si="233"/>
        <v>0</v>
      </c>
      <c r="I1017" s="46">
        <f t="shared" si="233"/>
        <v>0</v>
      </c>
    </row>
    <row r="1018" spans="1:9" ht="15.75" customHeight="1">
      <c r="A1018" s="198"/>
      <c r="B1018" s="68"/>
      <c r="C1018" s="82"/>
      <c r="D1018" s="79"/>
      <c r="E1018" s="79"/>
      <c r="F1018" s="54" t="s">
        <v>21</v>
      </c>
      <c r="G1018" s="46">
        <f t="shared" si="233"/>
        <v>0</v>
      </c>
      <c r="H1018" s="46">
        <f t="shared" si="233"/>
        <v>0</v>
      </c>
      <c r="I1018" s="46">
        <f t="shared" si="233"/>
        <v>0</v>
      </c>
    </row>
    <row r="1019" spans="1:9">
      <c r="A1019" s="83" t="s">
        <v>269</v>
      </c>
      <c r="B1019" s="80" t="s">
        <v>270</v>
      </c>
      <c r="C1019" s="74" t="s">
        <v>243</v>
      </c>
      <c r="D1019" s="77">
        <v>2015</v>
      </c>
      <c r="E1019" s="77">
        <v>2017</v>
      </c>
      <c r="F1019" s="46" t="s">
        <v>16</v>
      </c>
      <c r="G1019" s="46">
        <f t="shared" ref="G1019:I1019" si="234">G1020+G1021+G1022+G1023</f>
        <v>50000</v>
      </c>
      <c r="H1019" s="46">
        <f t="shared" si="234"/>
        <v>102746.6</v>
      </c>
      <c r="I1019" s="46">
        <f t="shared" si="234"/>
        <v>0</v>
      </c>
    </row>
    <row r="1020" spans="1:9">
      <c r="A1020" s="84"/>
      <c r="B1020" s="81"/>
      <c r="C1020" s="75"/>
      <c r="D1020" s="78"/>
      <c r="E1020" s="78"/>
      <c r="F1020" s="46" t="s">
        <v>17</v>
      </c>
      <c r="G1020" s="22">
        <f>13095.8+36904.2</f>
        <v>50000</v>
      </c>
      <c r="H1020" s="22">
        <v>102746.6</v>
      </c>
      <c r="I1020" s="22">
        <v>0</v>
      </c>
    </row>
    <row r="1021" spans="1:9" ht="31.5">
      <c r="A1021" s="84"/>
      <c r="B1021" s="81"/>
      <c r="C1021" s="75"/>
      <c r="D1021" s="78"/>
      <c r="E1021" s="78"/>
      <c r="F1021" s="46" t="s">
        <v>18</v>
      </c>
      <c r="G1021" s="46">
        <v>0</v>
      </c>
      <c r="H1021" s="46">
        <v>0</v>
      </c>
      <c r="I1021" s="46">
        <v>0</v>
      </c>
    </row>
    <row r="1022" spans="1:9" ht="31.5">
      <c r="A1022" s="84"/>
      <c r="B1022" s="81"/>
      <c r="C1022" s="75"/>
      <c r="D1022" s="78"/>
      <c r="E1022" s="78"/>
      <c r="F1022" s="46" t="s">
        <v>19</v>
      </c>
      <c r="G1022" s="46">
        <v>0</v>
      </c>
      <c r="H1022" s="46">
        <v>0</v>
      </c>
      <c r="I1022" s="46">
        <v>0</v>
      </c>
    </row>
    <row r="1023" spans="1:9" ht="31.5">
      <c r="A1023" s="84"/>
      <c r="B1023" s="81"/>
      <c r="C1023" s="75"/>
      <c r="D1023" s="78"/>
      <c r="E1023" s="78"/>
      <c r="F1023" s="46" t="s">
        <v>20</v>
      </c>
      <c r="G1023" s="46">
        <v>0</v>
      </c>
      <c r="H1023" s="46">
        <v>0</v>
      </c>
      <c r="I1023" s="46">
        <v>0</v>
      </c>
    </row>
    <row r="1024" spans="1:9" ht="15.75" customHeight="1">
      <c r="A1024" s="85"/>
      <c r="B1024" s="82"/>
      <c r="C1024" s="76"/>
      <c r="D1024" s="79"/>
      <c r="E1024" s="79"/>
      <c r="F1024" s="11" t="s">
        <v>21</v>
      </c>
      <c r="G1024" s="46">
        <v>0</v>
      </c>
      <c r="H1024" s="46">
        <v>0</v>
      </c>
      <c r="I1024" s="46">
        <v>0</v>
      </c>
    </row>
    <row r="1025" spans="1:9">
      <c r="A1025" s="83" t="s">
        <v>271</v>
      </c>
      <c r="B1025" s="80" t="s">
        <v>272</v>
      </c>
      <c r="C1025" s="74" t="s">
        <v>243</v>
      </c>
      <c r="D1025" s="77">
        <v>2017</v>
      </c>
      <c r="E1025" s="77">
        <v>2019</v>
      </c>
      <c r="F1025" s="46" t="s">
        <v>16</v>
      </c>
      <c r="G1025" s="46">
        <f t="shared" ref="G1025:I1025" si="235">G1026+G1027+G1028+G1029</f>
        <v>25200</v>
      </c>
      <c r="H1025" s="46">
        <f t="shared" si="235"/>
        <v>0</v>
      </c>
      <c r="I1025" s="46">
        <f t="shared" si="235"/>
        <v>0</v>
      </c>
    </row>
    <row r="1026" spans="1:9">
      <c r="A1026" s="84"/>
      <c r="B1026" s="81"/>
      <c r="C1026" s="75"/>
      <c r="D1026" s="78"/>
      <c r="E1026" s="78"/>
      <c r="F1026" s="46" t="s">
        <v>17</v>
      </c>
      <c r="G1026" s="22">
        <v>0</v>
      </c>
      <c r="H1026" s="22">
        <v>0</v>
      </c>
      <c r="I1026" s="22">
        <v>0</v>
      </c>
    </row>
    <row r="1027" spans="1:9" ht="31.5">
      <c r="A1027" s="84"/>
      <c r="B1027" s="81"/>
      <c r="C1027" s="75"/>
      <c r="D1027" s="78"/>
      <c r="E1027" s="78"/>
      <c r="F1027" s="46" t="s">
        <v>18</v>
      </c>
      <c r="G1027" s="22">
        <v>25200</v>
      </c>
      <c r="H1027" s="22">
        <v>0</v>
      </c>
      <c r="I1027" s="22">
        <v>0</v>
      </c>
    </row>
    <row r="1028" spans="1:9" ht="31.5">
      <c r="A1028" s="84"/>
      <c r="B1028" s="81"/>
      <c r="C1028" s="75"/>
      <c r="D1028" s="78"/>
      <c r="E1028" s="78"/>
      <c r="F1028" s="46" t="s">
        <v>19</v>
      </c>
      <c r="G1028" s="22">
        <v>0</v>
      </c>
      <c r="H1028" s="22">
        <v>0</v>
      </c>
      <c r="I1028" s="22">
        <v>0</v>
      </c>
    </row>
    <row r="1029" spans="1:9" ht="31.5">
      <c r="A1029" s="84"/>
      <c r="B1029" s="81"/>
      <c r="C1029" s="75"/>
      <c r="D1029" s="78"/>
      <c r="E1029" s="78"/>
      <c r="F1029" s="46" t="s">
        <v>20</v>
      </c>
      <c r="G1029" s="22">
        <v>0</v>
      </c>
      <c r="H1029" s="22">
        <v>0</v>
      </c>
      <c r="I1029" s="22">
        <v>0</v>
      </c>
    </row>
    <row r="1030" spans="1:9" ht="15.75" customHeight="1">
      <c r="A1030" s="84"/>
      <c r="B1030" s="81"/>
      <c r="C1030" s="76"/>
      <c r="D1030" s="79"/>
      <c r="E1030" s="79"/>
      <c r="F1030" s="11" t="s">
        <v>21</v>
      </c>
      <c r="G1030" s="22">
        <v>0</v>
      </c>
      <c r="H1030" s="22">
        <v>0</v>
      </c>
      <c r="I1030" s="22">
        <v>0</v>
      </c>
    </row>
    <row r="1031" spans="1:9">
      <c r="A1031" s="84"/>
      <c r="B1031" s="81"/>
      <c r="C1031" s="80" t="s">
        <v>26</v>
      </c>
      <c r="D1031" s="77">
        <v>2017</v>
      </c>
      <c r="E1031" s="77">
        <v>2019</v>
      </c>
      <c r="F1031" s="46" t="s">
        <v>16</v>
      </c>
      <c r="G1031" s="46">
        <f t="shared" ref="G1031:I1031" si="236">G1032+G1033+G1034+G1035</f>
        <v>10800</v>
      </c>
      <c r="H1031" s="46">
        <f t="shared" si="236"/>
        <v>0</v>
      </c>
      <c r="I1031" s="46">
        <f t="shared" si="236"/>
        <v>0</v>
      </c>
    </row>
    <row r="1032" spans="1:9">
      <c r="A1032" s="84"/>
      <c r="B1032" s="81"/>
      <c r="C1032" s="81"/>
      <c r="D1032" s="78"/>
      <c r="E1032" s="78"/>
      <c r="F1032" s="46" t="s">
        <v>17</v>
      </c>
      <c r="G1032" s="46">
        <v>0</v>
      </c>
      <c r="H1032" s="46">
        <v>0</v>
      </c>
      <c r="I1032" s="46">
        <v>0</v>
      </c>
    </row>
    <row r="1033" spans="1:9" ht="31.5">
      <c r="A1033" s="84"/>
      <c r="B1033" s="81"/>
      <c r="C1033" s="81"/>
      <c r="D1033" s="78"/>
      <c r="E1033" s="78"/>
      <c r="F1033" s="46" t="s">
        <v>18</v>
      </c>
      <c r="G1033" s="46">
        <v>0</v>
      </c>
      <c r="H1033" s="46">
        <v>0</v>
      </c>
      <c r="I1033" s="46">
        <v>0</v>
      </c>
    </row>
    <row r="1034" spans="1:9" ht="31.5">
      <c r="A1034" s="84"/>
      <c r="B1034" s="81"/>
      <c r="C1034" s="81"/>
      <c r="D1034" s="78"/>
      <c r="E1034" s="78"/>
      <c r="F1034" s="46" t="s">
        <v>19</v>
      </c>
      <c r="G1034" s="22">
        <v>10800</v>
      </c>
      <c r="H1034" s="22">
        <v>0</v>
      </c>
      <c r="I1034" s="22">
        <v>0</v>
      </c>
    </row>
    <row r="1035" spans="1:9" ht="31.5">
      <c r="A1035" s="84"/>
      <c r="B1035" s="81"/>
      <c r="C1035" s="81"/>
      <c r="D1035" s="78"/>
      <c r="E1035" s="78"/>
      <c r="F1035" s="46" t="s">
        <v>20</v>
      </c>
      <c r="G1035" s="22">
        <v>0</v>
      </c>
      <c r="H1035" s="22">
        <v>0</v>
      </c>
      <c r="I1035" s="22">
        <v>0</v>
      </c>
    </row>
    <row r="1036" spans="1:9" ht="15.75" customHeight="1">
      <c r="A1036" s="85"/>
      <c r="B1036" s="82"/>
      <c r="C1036" s="82"/>
      <c r="D1036" s="79"/>
      <c r="E1036" s="79"/>
      <c r="F1036" s="11" t="s">
        <v>21</v>
      </c>
      <c r="G1036" s="22">
        <v>0</v>
      </c>
      <c r="H1036" s="22">
        <v>0</v>
      </c>
      <c r="I1036" s="22">
        <v>0</v>
      </c>
    </row>
    <row r="1037" spans="1:9">
      <c r="A1037" s="196" t="s">
        <v>273</v>
      </c>
      <c r="B1037" s="66" t="s">
        <v>274</v>
      </c>
      <c r="C1037" s="86" t="s">
        <v>275</v>
      </c>
      <c r="D1037" s="71">
        <v>2017</v>
      </c>
      <c r="E1037" s="71">
        <v>2019</v>
      </c>
      <c r="F1037" s="45" t="s">
        <v>16</v>
      </c>
      <c r="G1037" s="45">
        <f t="shared" ref="G1037:I1037" si="237">G1038+G1039+G1040+G1041</f>
        <v>8697.3000000000011</v>
      </c>
      <c r="H1037" s="45">
        <f t="shared" si="237"/>
        <v>1425</v>
      </c>
      <c r="I1037" s="45">
        <f t="shared" si="237"/>
        <v>0</v>
      </c>
    </row>
    <row r="1038" spans="1:9">
      <c r="A1038" s="197"/>
      <c r="B1038" s="67"/>
      <c r="C1038" s="87"/>
      <c r="D1038" s="72"/>
      <c r="E1038" s="72"/>
      <c r="F1038" s="45" t="s">
        <v>17</v>
      </c>
      <c r="G1038" s="45">
        <f t="shared" ref="G1038:I1042" si="238">G1044+G1050+G1056+G1062+G1068</f>
        <v>956.7</v>
      </c>
      <c r="H1038" s="45">
        <f t="shared" si="238"/>
        <v>1425</v>
      </c>
      <c r="I1038" s="45">
        <f t="shared" si="238"/>
        <v>0</v>
      </c>
    </row>
    <row r="1039" spans="1:9" ht="31.5">
      <c r="A1039" s="197"/>
      <c r="B1039" s="67"/>
      <c r="C1039" s="87"/>
      <c r="D1039" s="72"/>
      <c r="E1039" s="72"/>
      <c r="F1039" s="45" t="s">
        <v>18</v>
      </c>
      <c r="G1039" s="45">
        <f t="shared" si="238"/>
        <v>7740.6</v>
      </c>
      <c r="H1039" s="45">
        <f t="shared" si="238"/>
        <v>0</v>
      </c>
      <c r="I1039" s="45">
        <f t="shared" si="238"/>
        <v>0</v>
      </c>
    </row>
    <row r="1040" spans="1:9" ht="31.5">
      <c r="A1040" s="197"/>
      <c r="B1040" s="67"/>
      <c r="C1040" s="87"/>
      <c r="D1040" s="72"/>
      <c r="E1040" s="72"/>
      <c r="F1040" s="45" t="s">
        <v>19</v>
      </c>
      <c r="G1040" s="45">
        <f t="shared" si="238"/>
        <v>0</v>
      </c>
      <c r="H1040" s="45">
        <f t="shared" si="238"/>
        <v>0</v>
      </c>
      <c r="I1040" s="45">
        <f t="shared" si="238"/>
        <v>0</v>
      </c>
    </row>
    <row r="1041" spans="1:9" ht="47.25">
      <c r="A1041" s="197"/>
      <c r="B1041" s="67"/>
      <c r="C1041" s="87"/>
      <c r="D1041" s="72"/>
      <c r="E1041" s="72"/>
      <c r="F1041" s="45" t="s">
        <v>20</v>
      </c>
      <c r="G1041" s="45">
        <f t="shared" si="238"/>
        <v>0</v>
      </c>
      <c r="H1041" s="45">
        <f t="shared" si="238"/>
        <v>0</v>
      </c>
      <c r="I1041" s="45">
        <f t="shared" si="238"/>
        <v>0</v>
      </c>
    </row>
    <row r="1042" spans="1:9" ht="15.75" customHeight="1">
      <c r="A1042" s="198"/>
      <c r="B1042" s="68"/>
      <c r="C1042" s="88"/>
      <c r="D1042" s="73"/>
      <c r="E1042" s="73"/>
      <c r="F1042" s="11" t="s">
        <v>21</v>
      </c>
      <c r="G1042" s="45">
        <f t="shared" si="238"/>
        <v>0</v>
      </c>
      <c r="H1042" s="45">
        <f t="shared" si="238"/>
        <v>0</v>
      </c>
      <c r="I1042" s="45">
        <f t="shared" si="238"/>
        <v>0</v>
      </c>
    </row>
    <row r="1043" spans="1:9">
      <c r="A1043" s="196"/>
      <c r="B1043" s="80" t="s">
        <v>276</v>
      </c>
      <c r="C1043" s="55"/>
      <c r="D1043" s="77">
        <v>2017</v>
      </c>
      <c r="E1043" s="77">
        <v>2019</v>
      </c>
      <c r="F1043" s="46" t="s">
        <v>16</v>
      </c>
      <c r="G1043" s="46">
        <f t="shared" ref="G1043:I1043" si="239">G1044+G1045+G1046+G1047</f>
        <v>0</v>
      </c>
      <c r="H1043" s="46">
        <f t="shared" si="239"/>
        <v>0</v>
      </c>
      <c r="I1043" s="46">
        <f t="shared" si="239"/>
        <v>0</v>
      </c>
    </row>
    <row r="1044" spans="1:9">
      <c r="A1044" s="197"/>
      <c r="B1044" s="81"/>
      <c r="C1044" s="51"/>
      <c r="D1044" s="78"/>
      <c r="E1044" s="78"/>
      <c r="F1044" s="46" t="s">
        <v>17</v>
      </c>
      <c r="G1044" s="46">
        <f>285-285</f>
        <v>0</v>
      </c>
      <c r="H1044" s="46">
        <f>285-285</f>
        <v>0</v>
      </c>
      <c r="I1044" s="46">
        <f>285-285</f>
        <v>0</v>
      </c>
    </row>
    <row r="1045" spans="1:9" ht="31.5">
      <c r="A1045" s="197"/>
      <c r="B1045" s="81"/>
      <c r="C1045" s="51"/>
      <c r="D1045" s="78"/>
      <c r="E1045" s="78"/>
      <c r="F1045" s="46" t="s">
        <v>18</v>
      </c>
      <c r="G1045" s="22">
        <v>0</v>
      </c>
      <c r="H1045" s="22">
        <v>0</v>
      </c>
      <c r="I1045" s="22">
        <v>0</v>
      </c>
    </row>
    <row r="1046" spans="1:9" ht="31.5">
      <c r="A1046" s="197"/>
      <c r="B1046" s="81"/>
      <c r="C1046" s="51"/>
      <c r="D1046" s="78"/>
      <c r="E1046" s="78"/>
      <c r="F1046" s="46" t="s">
        <v>19</v>
      </c>
      <c r="G1046" s="22">
        <v>0</v>
      </c>
      <c r="H1046" s="22">
        <v>0</v>
      </c>
      <c r="I1046" s="22">
        <v>0</v>
      </c>
    </row>
    <row r="1047" spans="1:9" ht="31.5">
      <c r="A1047" s="197"/>
      <c r="B1047" s="81"/>
      <c r="C1047" s="51"/>
      <c r="D1047" s="78"/>
      <c r="E1047" s="78"/>
      <c r="F1047" s="46" t="s">
        <v>20</v>
      </c>
      <c r="G1047" s="22">
        <v>0</v>
      </c>
      <c r="H1047" s="22">
        <v>0</v>
      </c>
      <c r="I1047" s="22">
        <v>0</v>
      </c>
    </row>
    <row r="1048" spans="1:9" ht="15.75" customHeight="1">
      <c r="A1048" s="197"/>
      <c r="B1048" s="82"/>
      <c r="C1048" s="56"/>
      <c r="D1048" s="79"/>
      <c r="E1048" s="79"/>
      <c r="F1048" s="54" t="s">
        <v>21</v>
      </c>
      <c r="G1048" s="22">
        <v>0</v>
      </c>
      <c r="H1048" s="22">
        <v>0</v>
      </c>
      <c r="I1048" s="22">
        <v>0</v>
      </c>
    </row>
    <row r="1049" spans="1:9">
      <c r="A1049" s="57"/>
      <c r="B1049" s="80" t="s">
        <v>277</v>
      </c>
      <c r="C1049" s="55"/>
      <c r="D1049" s="77">
        <v>2017</v>
      </c>
      <c r="E1049" s="77">
        <v>2019</v>
      </c>
      <c r="F1049" s="46" t="s">
        <v>16</v>
      </c>
      <c r="G1049" s="46">
        <f t="shared" ref="G1049:I1049" si="240">G1050+G1051+G1052+G1053</f>
        <v>0</v>
      </c>
      <c r="H1049" s="46">
        <f t="shared" si="240"/>
        <v>0</v>
      </c>
      <c r="I1049" s="46">
        <f t="shared" si="240"/>
        <v>0</v>
      </c>
    </row>
    <row r="1050" spans="1:9">
      <c r="A1050" s="57"/>
      <c r="B1050" s="81"/>
      <c r="C1050" s="51"/>
      <c r="D1050" s="78"/>
      <c r="E1050" s="78"/>
      <c r="F1050" s="46" t="s">
        <v>17</v>
      </c>
      <c r="G1050" s="46">
        <f>285-285</f>
        <v>0</v>
      </c>
      <c r="H1050" s="46">
        <f>285-285</f>
        <v>0</v>
      </c>
      <c r="I1050" s="46">
        <f>285-285</f>
        <v>0</v>
      </c>
    </row>
    <row r="1051" spans="1:9" ht="31.5">
      <c r="A1051" s="57"/>
      <c r="B1051" s="81"/>
      <c r="C1051" s="51"/>
      <c r="D1051" s="78"/>
      <c r="E1051" s="78"/>
      <c r="F1051" s="46" t="s">
        <v>18</v>
      </c>
      <c r="G1051" s="22">
        <v>0</v>
      </c>
      <c r="H1051" s="22">
        <v>0</v>
      </c>
      <c r="I1051" s="22">
        <v>0</v>
      </c>
    </row>
    <row r="1052" spans="1:9" ht="31.5">
      <c r="A1052" s="57"/>
      <c r="B1052" s="81"/>
      <c r="C1052" s="51"/>
      <c r="D1052" s="78"/>
      <c r="E1052" s="78"/>
      <c r="F1052" s="46" t="s">
        <v>19</v>
      </c>
      <c r="G1052" s="22">
        <v>0</v>
      </c>
      <c r="H1052" s="22">
        <v>0</v>
      </c>
      <c r="I1052" s="22">
        <v>0</v>
      </c>
    </row>
    <row r="1053" spans="1:9" ht="31.5">
      <c r="A1053" s="57"/>
      <c r="B1053" s="81"/>
      <c r="C1053" s="51"/>
      <c r="D1053" s="78"/>
      <c r="E1053" s="78"/>
      <c r="F1053" s="46" t="s">
        <v>20</v>
      </c>
      <c r="G1053" s="22">
        <v>0</v>
      </c>
      <c r="H1053" s="22">
        <v>0</v>
      </c>
      <c r="I1053" s="22">
        <v>0</v>
      </c>
    </row>
    <row r="1054" spans="1:9" ht="15.75" customHeight="1">
      <c r="A1054" s="57"/>
      <c r="B1054" s="82"/>
      <c r="C1054" s="56"/>
      <c r="D1054" s="79"/>
      <c r="E1054" s="79"/>
      <c r="F1054" s="54" t="s">
        <v>21</v>
      </c>
      <c r="G1054" s="22">
        <v>0</v>
      </c>
      <c r="H1054" s="22">
        <v>0</v>
      </c>
      <c r="I1054" s="22">
        <v>0</v>
      </c>
    </row>
    <row r="1055" spans="1:9">
      <c r="A1055" s="57"/>
      <c r="B1055" s="80" t="s">
        <v>278</v>
      </c>
      <c r="C1055" s="74"/>
      <c r="D1055" s="77">
        <v>2017</v>
      </c>
      <c r="E1055" s="77">
        <v>2019</v>
      </c>
      <c r="F1055" s="46" t="s">
        <v>16</v>
      </c>
      <c r="G1055" s="46">
        <f t="shared" ref="G1055:I1055" si="241">G1056+G1057+G1058+G1059</f>
        <v>4348.6000000000004</v>
      </c>
      <c r="H1055" s="46">
        <f t="shared" si="241"/>
        <v>712.5</v>
      </c>
      <c r="I1055" s="46">
        <f t="shared" si="241"/>
        <v>0</v>
      </c>
    </row>
    <row r="1056" spans="1:9">
      <c r="A1056" s="57"/>
      <c r="B1056" s="81"/>
      <c r="C1056" s="75"/>
      <c r="D1056" s="78"/>
      <c r="E1056" s="78"/>
      <c r="F1056" s="46" t="s">
        <v>17</v>
      </c>
      <c r="G1056" s="46">
        <v>478.3</v>
      </c>
      <c r="H1056" s="46">
        <v>712.5</v>
      </c>
      <c r="I1056" s="46">
        <v>0</v>
      </c>
    </row>
    <row r="1057" spans="1:9" ht="31.5">
      <c r="A1057" s="57"/>
      <c r="B1057" s="81"/>
      <c r="C1057" s="75"/>
      <c r="D1057" s="78"/>
      <c r="E1057" s="78"/>
      <c r="F1057" s="46" t="s">
        <v>18</v>
      </c>
      <c r="G1057" s="22">
        <v>3870.3</v>
      </c>
      <c r="H1057" s="22">
        <f>3870.3-3870.3</f>
        <v>0</v>
      </c>
      <c r="I1057" s="22">
        <v>0</v>
      </c>
    </row>
    <row r="1058" spans="1:9" ht="31.5">
      <c r="A1058" s="57"/>
      <c r="B1058" s="81"/>
      <c r="C1058" s="75"/>
      <c r="D1058" s="78"/>
      <c r="E1058" s="78"/>
      <c r="F1058" s="46" t="s">
        <v>19</v>
      </c>
      <c r="G1058" s="22">
        <v>0</v>
      </c>
      <c r="H1058" s="22">
        <v>0</v>
      </c>
      <c r="I1058" s="22">
        <v>0</v>
      </c>
    </row>
    <row r="1059" spans="1:9" ht="31.5">
      <c r="A1059" s="57"/>
      <c r="B1059" s="81"/>
      <c r="C1059" s="75"/>
      <c r="D1059" s="78"/>
      <c r="E1059" s="78"/>
      <c r="F1059" s="46" t="s">
        <v>20</v>
      </c>
      <c r="G1059" s="22">
        <v>0</v>
      </c>
      <c r="H1059" s="22">
        <v>0</v>
      </c>
      <c r="I1059" s="22">
        <v>0</v>
      </c>
    </row>
    <row r="1060" spans="1:9" ht="15.75" customHeight="1">
      <c r="A1060" s="57"/>
      <c r="B1060" s="81"/>
      <c r="C1060" s="76"/>
      <c r="D1060" s="79"/>
      <c r="E1060" s="79"/>
      <c r="F1060" s="54" t="s">
        <v>21</v>
      </c>
      <c r="G1060" s="22">
        <v>0</v>
      </c>
      <c r="H1060" s="22">
        <v>0</v>
      </c>
      <c r="I1060" s="22">
        <v>0</v>
      </c>
    </row>
    <row r="1061" spans="1:9">
      <c r="A1061" s="197"/>
      <c r="B1061" s="81" t="s">
        <v>279</v>
      </c>
      <c r="C1061" s="74"/>
      <c r="D1061" s="77">
        <v>2017</v>
      </c>
      <c r="E1061" s="77">
        <v>2019</v>
      </c>
      <c r="F1061" s="46" t="s">
        <v>16</v>
      </c>
      <c r="G1061" s="46">
        <f t="shared" ref="G1061:I1061" si="242">G1062+G1063+G1064+G1065</f>
        <v>4348.7</v>
      </c>
      <c r="H1061" s="46">
        <f t="shared" si="242"/>
        <v>712.5</v>
      </c>
      <c r="I1061" s="46">
        <f t="shared" si="242"/>
        <v>0</v>
      </c>
    </row>
    <row r="1062" spans="1:9">
      <c r="A1062" s="197"/>
      <c r="B1062" s="81"/>
      <c r="C1062" s="75"/>
      <c r="D1062" s="78"/>
      <c r="E1062" s="78"/>
      <c r="F1062" s="46" t="s">
        <v>17</v>
      </c>
      <c r="G1062" s="46">
        <v>478.4</v>
      </c>
      <c r="H1062" s="46">
        <v>712.5</v>
      </c>
      <c r="I1062" s="46">
        <v>0</v>
      </c>
    </row>
    <row r="1063" spans="1:9" ht="31.5">
      <c r="A1063" s="197"/>
      <c r="B1063" s="81"/>
      <c r="C1063" s="75"/>
      <c r="D1063" s="78"/>
      <c r="E1063" s="78"/>
      <c r="F1063" s="46" t="s">
        <v>18</v>
      </c>
      <c r="G1063" s="22">
        <v>3870.3</v>
      </c>
      <c r="H1063" s="22">
        <f>3870.3-3870.3</f>
        <v>0</v>
      </c>
      <c r="I1063" s="22">
        <v>0</v>
      </c>
    </row>
    <row r="1064" spans="1:9" ht="31.5">
      <c r="A1064" s="197"/>
      <c r="B1064" s="81"/>
      <c r="C1064" s="75"/>
      <c r="D1064" s="78"/>
      <c r="E1064" s="78"/>
      <c r="F1064" s="46" t="s">
        <v>19</v>
      </c>
      <c r="G1064" s="22">
        <v>0</v>
      </c>
      <c r="H1064" s="22">
        <v>0</v>
      </c>
      <c r="I1064" s="22">
        <v>0</v>
      </c>
    </row>
    <row r="1065" spans="1:9" ht="31.5">
      <c r="A1065" s="197"/>
      <c r="B1065" s="81"/>
      <c r="C1065" s="75"/>
      <c r="D1065" s="78"/>
      <c r="E1065" s="78"/>
      <c r="F1065" s="46" t="s">
        <v>20</v>
      </c>
      <c r="G1065" s="22">
        <v>0</v>
      </c>
      <c r="H1065" s="22">
        <v>0</v>
      </c>
      <c r="I1065" s="22">
        <v>0</v>
      </c>
    </row>
    <row r="1066" spans="1:9" ht="15.75" customHeight="1">
      <c r="A1066" s="197"/>
      <c r="B1066" s="81"/>
      <c r="C1066" s="76"/>
      <c r="D1066" s="79"/>
      <c r="E1066" s="79"/>
      <c r="F1066" s="54" t="s">
        <v>21</v>
      </c>
      <c r="G1066" s="22">
        <v>0</v>
      </c>
      <c r="H1066" s="22">
        <v>0</v>
      </c>
      <c r="I1066" s="22">
        <v>0</v>
      </c>
    </row>
    <row r="1067" spans="1:9">
      <c r="A1067" s="197"/>
      <c r="B1067" s="81" t="s">
        <v>280</v>
      </c>
      <c r="C1067" s="51"/>
      <c r="D1067" s="48">
        <v>2017</v>
      </c>
      <c r="E1067" s="77">
        <v>2019</v>
      </c>
      <c r="F1067" s="46" t="s">
        <v>16</v>
      </c>
      <c r="G1067" s="46">
        <f t="shared" ref="G1067:I1067" si="243">G1068+G1069+G1070+G1071</f>
        <v>0</v>
      </c>
      <c r="H1067" s="46">
        <f t="shared" si="243"/>
        <v>0</v>
      </c>
      <c r="I1067" s="46">
        <f t="shared" si="243"/>
        <v>0</v>
      </c>
    </row>
    <row r="1068" spans="1:9">
      <c r="A1068" s="197"/>
      <c r="B1068" s="81"/>
      <c r="C1068" s="51"/>
      <c r="D1068" s="49"/>
      <c r="E1068" s="78"/>
      <c r="F1068" s="46" t="s">
        <v>17</v>
      </c>
      <c r="G1068" s="46">
        <f>285-285</f>
        <v>0</v>
      </c>
      <c r="H1068" s="46">
        <f>285-285</f>
        <v>0</v>
      </c>
      <c r="I1068" s="46">
        <f>285-285</f>
        <v>0</v>
      </c>
    </row>
    <row r="1069" spans="1:9" ht="31.5">
      <c r="A1069" s="197"/>
      <c r="B1069" s="81"/>
      <c r="C1069" s="51"/>
      <c r="D1069" s="49"/>
      <c r="E1069" s="78"/>
      <c r="F1069" s="46" t="s">
        <v>18</v>
      </c>
      <c r="G1069" s="22">
        <v>0</v>
      </c>
      <c r="H1069" s="22">
        <v>0</v>
      </c>
      <c r="I1069" s="22">
        <v>0</v>
      </c>
    </row>
    <row r="1070" spans="1:9" ht="31.5">
      <c r="A1070" s="197"/>
      <c r="B1070" s="81"/>
      <c r="C1070" s="51"/>
      <c r="D1070" s="49"/>
      <c r="E1070" s="78"/>
      <c r="F1070" s="46" t="s">
        <v>19</v>
      </c>
      <c r="G1070" s="22">
        <v>0</v>
      </c>
      <c r="H1070" s="22">
        <v>0</v>
      </c>
      <c r="I1070" s="22">
        <v>0</v>
      </c>
    </row>
    <row r="1071" spans="1:9" ht="31.5">
      <c r="A1071" s="197"/>
      <c r="B1071" s="81"/>
      <c r="C1071" s="51"/>
      <c r="D1071" s="49"/>
      <c r="E1071" s="78"/>
      <c r="F1071" s="46" t="s">
        <v>20</v>
      </c>
      <c r="G1071" s="22">
        <v>0</v>
      </c>
      <c r="H1071" s="22">
        <v>0</v>
      </c>
      <c r="I1071" s="22">
        <v>0</v>
      </c>
    </row>
    <row r="1072" spans="1:9" ht="15.75" customHeight="1">
      <c r="A1072" s="198"/>
      <c r="B1072" s="82"/>
      <c r="C1072" s="51"/>
      <c r="D1072" s="50"/>
      <c r="E1072" s="79"/>
      <c r="F1072" s="54" t="s">
        <v>21</v>
      </c>
      <c r="G1072" s="22">
        <v>0</v>
      </c>
      <c r="H1072" s="22">
        <v>0</v>
      </c>
      <c r="I1072" s="22">
        <v>0</v>
      </c>
    </row>
    <row r="1073" spans="1:9">
      <c r="A1073" s="196" t="s">
        <v>281</v>
      </c>
      <c r="B1073" s="66" t="s">
        <v>282</v>
      </c>
      <c r="C1073" s="86" t="s">
        <v>139</v>
      </c>
      <c r="D1073" s="71"/>
      <c r="E1073" s="71"/>
      <c r="F1073" s="45" t="s">
        <v>16</v>
      </c>
      <c r="G1073" s="45">
        <f t="shared" ref="G1073:I1073" si="244">G1074+G1075+G1076+G1077</f>
        <v>10810.800000000001</v>
      </c>
      <c r="H1073" s="45">
        <f t="shared" si="244"/>
        <v>0</v>
      </c>
      <c r="I1073" s="45">
        <f t="shared" si="244"/>
        <v>0</v>
      </c>
    </row>
    <row r="1074" spans="1:9">
      <c r="A1074" s="197"/>
      <c r="B1074" s="67"/>
      <c r="C1074" s="87"/>
      <c r="D1074" s="72"/>
      <c r="E1074" s="72"/>
      <c r="F1074" s="45" t="s">
        <v>17</v>
      </c>
      <c r="G1074" s="45">
        <f t="shared" ref="G1074:I1078" si="245">G1080+G1086</f>
        <v>1189.2</v>
      </c>
      <c r="H1074" s="45">
        <f t="shared" si="245"/>
        <v>0</v>
      </c>
      <c r="I1074" s="45">
        <f t="shared" si="245"/>
        <v>0</v>
      </c>
    </row>
    <row r="1075" spans="1:9" ht="31.5">
      <c r="A1075" s="197"/>
      <c r="B1075" s="67"/>
      <c r="C1075" s="87"/>
      <c r="D1075" s="72"/>
      <c r="E1075" s="72"/>
      <c r="F1075" s="45" t="s">
        <v>18</v>
      </c>
      <c r="G1075" s="45">
        <f t="shared" si="245"/>
        <v>9621.6</v>
      </c>
      <c r="H1075" s="45">
        <f t="shared" si="245"/>
        <v>0</v>
      </c>
      <c r="I1075" s="45">
        <f t="shared" si="245"/>
        <v>0</v>
      </c>
    </row>
    <row r="1076" spans="1:9" ht="31.5">
      <c r="A1076" s="197"/>
      <c r="B1076" s="67"/>
      <c r="C1076" s="87"/>
      <c r="D1076" s="72"/>
      <c r="E1076" s="72"/>
      <c r="F1076" s="45" t="s">
        <v>19</v>
      </c>
      <c r="G1076" s="45">
        <f t="shared" si="245"/>
        <v>0</v>
      </c>
      <c r="H1076" s="45">
        <f t="shared" si="245"/>
        <v>0</v>
      </c>
      <c r="I1076" s="45">
        <f t="shared" si="245"/>
        <v>0</v>
      </c>
    </row>
    <row r="1077" spans="1:9" ht="47.25">
      <c r="A1077" s="197"/>
      <c r="B1077" s="67"/>
      <c r="C1077" s="87"/>
      <c r="D1077" s="72"/>
      <c r="E1077" s="72"/>
      <c r="F1077" s="45" t="s">
        <v>20</v>
      </c>
      <c r="G1077" s="45">
        <f t="shared" si="245"/>
        <v>0</v>
      </c>
      <c r="H1077" s="45">
        <f t="shared" si="245"/>
        <v>0</v>
      </c>
      <c r="I1077" s="45">
        <f t="shared" si="245"/>
        <v>0</v>
      </c>
    </row>
    <row r="1078" spans="1:9" ht="15.75" customHeight="1">
      <c r="A1078" s="197"/>
      <c r="B1078" s="67"/>
      <c r="C1078" s="88"/>
      <c r="D1078" s="73"/>
      <c r="E1078" s="73"/>
      <c r="F1078" s="11" t="s">
        <v>21</v>
      </c>
      <c r="G1078" s="45">
        <f t="shared" si="245"/>
        <v>0</v>
      </c>
      <c r="H1078" s="45">
        <f t="shared" si="245"/>
        <v>0</v>
      </c>
      <c r="I1078" s="45">
        <f t="shared" si="245"/>
        <v>0</v>
      </c>
    </row>
    <row r="1079" spans="1:9">
      <c r="A1079" s="197"/>
      <c r="B1079" s="67"/>
      <c r="C1079" s="86" t="s">
        <v>275</v>
      </c>
      <c r="D1079" s="71">
        <v>2015</v>
      </c>
      <c r="E1079" s="71">
        <v>2017</v>
      </c>
      <c r="F1079" s="45" t="s">
        <v>16</v>
      </c>
      <c r="G1079" s="45">
        <f t="shared" ref="G1079:I1079" si="246">G1080+G1081+G1082+G1083</f>
        <v>10810.800000000001</v>
      </c>
      <c r="H1079" s="45">
        <f t="shared" si="246"/>
        <v>0</v>
      </c>
      <c r="I1079" s="45">
        <f t="shared" si="246"/>
        <v>0</v>
      </c>
    </row>
    <row r="1080" spans="1:9">
      <c r="A1080" s="197"/>
      <c r="B1080" s="67"/>
      <c r="C1080" s="87"/>
      <c r="D1080" s="72"/>
      <c r="E1080" s="72"/>
      <c r="F1080" s="45" t="s">
        <v>17</v>
      </c>
      <c r="G1080" s="45">
        <f t="shared" ref="G1080:I1081" si="247">G1092</f>
        <v>1189.2</v>
      </c>
      <c r="H1080" s="45">
        <v>0</v>
      </c>
      <c r="I1080" s="45">
        <v>0</v>
      </c>
    </row>
    <row r="1081" spans="1:9" ht="31.5">
      <c r="A1081" s="197"/>
      <c r="B1081" s="67"/>
      <c r="C1081" s="87"/>
      <c r="D1081" s="72"/>
      <c r="E1081" s="72"/>
      <c r="F1081" s="45" t="s">
        <v>18</v>
      </c>
      <c r="G1081" s="45">
        <f t="shared" si="247"/>
        <v>9621.6</v>
      </c>
      <c r="H1081" s="45">
        <f t="shared" si="247"/>
        <v>0</v>
      </c>
      <c r="I1081" s="45">
        <f t="shared" si="247"/>
        <v>0</v>
      </c>
    </row>
    <row r="1082" spans="1:9" ht="31.5">
      <c r="A1082" s="197"/>
      <c r="B1082" s="67"/>
      <c r="C1082" s="87"/>
      <c r="D1082" s="72"/>
      <c r="E1082" s="72"/>
      <c r="F1082" s="45" t="s">
        <v>19</v>
      </c>
      <c r="G1082" s="45">
        <v>0</v>
      </c>
      <c r="H1082" s="45">
        <v>0</v>
      </c>
      <c r="I1082" s="45">
        <v>0</v>
      </c>
    </row>
    <row r="1083" spans="1:9" ht="47.25">
      <c r="A1083" s="197"/>
      <c r="B1083" s="67"/>
      <c r="C1083" s="87"/>
      <c r="D1083" s="72"/>
      <c r="E1083" s="72"/>
      <c r="F1083" s="45" t="s">
        <v>20</v>
      </c>
      <c r="G1083" s="45">
        <v>0</v>
      </c>
      <c r="H1083" s="45">
        <v>0</v>
      </c>
      <c r="I1083" s="45">
        <v>0</v>
      </c>
    </row>
    <row r="1084" spans="1:9" ht="110.25">
      <c r="A1084" s="197"/>
      <c r="B1084" s="67"/>
      <c r="C1084" s="88"/>
      <c r="D1084" s="73"/>
      <c r="E1084" s="73"/>
      <c r="F1084" s="11" t="s">
        <v>21</v>
      </c>
      <c r="G1084" s="45"/>
      <c r="H1084" s="45"/>
      <c r="I1084" s="45"/>
    </row>
    <row r="1085" spans="1:9">
      <c r="A1085" s="197"/>
      <c r="B1085" s="67"/>
      <c r="C1085" s="66" t="s">
        <v>26</v>
      </c>
      <c r="D1085" s="71">
        <v>2016</v>
      </c>
      <c r="E1085" s="71">
        <v>2018</v>
      </c>
      <c r="F1085" s="45" t="s">
        <v>16</v>
      </c>
      <c r="G1085" s="45">
        <f t="shared" ref="G1085:I1085" si="248">G1086+G1087+G1088+G1089</f>
        <v>0</v>
      </c>
      <c r="H1085" s="45">
        <f t="shared" si="248"/>
        <v>0</v>
      </c>
      <c r="I1085" s="45">
        <f t="shared" si="248"/>
        <v>0</v>
      </c>
    </row>
    <row r="1086" spans="1:9">
      <c r="A1086" s="197"/>
      <c r="B1086" s="67"/>
      <c r="C1086" s="67"/>
      <c r="D1086" s="72"/>
      <c r="E1086" s="72"/>
      <c r="F1086" s="45" t="s">
        <v>17</v>
      </c>
      <c r="G1086" s="45">
        <v>0</v>
      </c>
      <c r="H1086" s="45">
        <v>0</v>
      </c>
      <c r="I1086" s="45">
        <v>0</v>
      </c>
    </row>
    <row r="1087" spans="1:9" ht="31.5">
      <c r="A1087" s="197"/>
      <c r="B1087" s="67"/>
      <c r="C1087" s="67"/>
      <c r="D1087" s="72"/>
      <c r="E1087" s="72"/>
      <c r="F1087" s="45" t="s">
        <v>18</v>
      </c>
      <c r="G1087" s="45">
        <v>0</v>
      </c>
      <c r="H1087" s="45">
        <v>0</v>
      </c>
      <c r="I1087" s="45">
        <v>0</v>
      </c>
    </row>
    <row r="1088" spans="1:9" ht="31.5">
      <c r="A1088" s="197"/>
      <c r="B1088" s="67"/>
      <c r="C1088" s="67"/>
      <c r="D1088" s="72"/>
      <c r="E1088" s="72"/>
      <c r="F1088" s="45" t="s">
        <v>19</v>
      </c>
      <c r="G1088" s="45">
        <f>G1094</f>
        <v>0</v>
      </c>
      <c r="H1088" s="45">
        <f>H1094</f>
        <v>0</v>
      </c>
      <c r="I1088" s="45">
        <f>I1094</f>
        <v>0</v>
      </c>
    </row>
    <row r="1089" spans="1:9" ht="47.25">
      <c r="A1089" s="197"/>
      <c r="B1089" s="67"/>
      <c r="C1089" s="67"/>
      <c r="D1089" s="72"/>
      <c r="E1089" s="72"/>
      <c r="F1089" s="45" t="s">
        <v>20</v>
      </c>
      <c r="G1089" s="45">
        <v>0</v>
      </c>
      <c r="H1089" s="45">
        <v>0</v>
      </c>
      <c r="I1089" s="45">
        <v>0</v>
      </c>
    </row>
    <row r="1090" spans="1:9" ht="15.75" customHeight="1">
      <c r="A1090" s="198"/>
      <c r="B1090" s="68"/>
      <c r="C1090" s="68"/>
      <c r="D1090" s="73"/>
      <c r="E1090" s="73"/>
      <c r="F1090" s="11" t="s">
        <v>21</v>
      </c>
      <c r="G1090" s="45">
        <v>0</v>
      </c>
      <c r="H1090" s="45">
        <v>0</v>
      </c>
      <c r="I1090" s="45">
        <v>0</v>
      </c>
    </row>
    <row r="1091" spans="1:9">
      <c r="A1091" s="196"/>
      <c r="B1091" s="66" t="s">
        <v>283</v>
      </c>
      <c r="C1091" s="66"/>
      <c r="D1091" s="77">
        <v>2016</v>
      </c>
      <c r="E1091" s="77">
        <v>2018</v>
      </c>
      <c r="F1091" s="46" t="s">
        <v>16</v>
      </c>
      <c r="G1091" s="46">
        <f t="shared" ref="G1091:I1091" si="249">G1092+G1093+G1094+G1095</f>
        <v>10810.800000000001</v>
      </c>
      <c r="H1091" s="46">
        <f t="shared" si="249"/>
        <v>1189.2</v>
      </c>
      <c r="I1091" s="46">
        <f t="shared" si="249"/>
        <v>1189.2</v>
      </c>
    </row>
    <row r="1092" spans="1:9">
      <c r="A1092" s="197"/>
      <c r="B1092" s="67"/>
      <c r="C1092" s="67"/>
      <c r="D1092" s="78"/>
      <c r="E1092" s="78"/>
      <c r="F1092" s="46" t="s">
        <v>17</v>
      </c>
      <c r="G1092" s="46">
        <v>1189.2</v>
      </c>
      <c r="H1092" s="46">
        <v>1189.2</v>
      </c>
      <c r="I1092" s="46">
        <v>1189.2</v>
      </c>
    </row>
    <row r="1093" spans="1:9" ht="31.5">
      <c r="A1093" s="197"/>
      <c r="B1093" s="67"/>
      <c r="C1093" s="67"/>
      <c r="D1093" s="78"/>
      <c r="E1093" s="78"/>
      <c r="F1093" s="46" t="s">
        <v>18</v>
      </c>
      <c r="G1093" s="22">
        <v>9621.6</v>
      </c>
      <c r="H1093" s="22">
        <v>0</v>
      </c>
      <c r="I1093" s="22">
        <v>0</v>
      </c>
    </row>
    <row r="1094" spans="1:9" ht="31.5">
      <c r="A1094" s="197"/>
      <c r="B1094" s="67"/>
      <c r="C1094" s="67"/>
      <c r="D1094" s="78"/>
      <c r="E1094" s="78"/>
      <c r="F1094" s="46" t="s">
        <v>19</v>
      </c>
      <c r="G1094" s="22">
        <f>2807-2807</f>
        <v>0</v>
      </c>
      <c r="H1094" s="22">
        <f>2807-2807</f>
        <v>0</v>
      </c>
      <c r="I1094" s="22">
        <v>0</v>
      </c>
    </row>
    <row r="1095" spans="1:9" ht="31.5">
      <c r="A1095" s="197"/>
      <c r="B1095" s="67"/>
      <c r="C1095" s="67"/>
      <c r="D1095" s="78"/>
      <c r="E1095" s="78"/>
      <c r="F1095" s="46" t="s">
        <v>20</v>
      </c>
      <c r="G1095" s="22">
        <v>0</v>
      </c>
      <c r="H1095" s="22">
        <v>0</v>
      </c>
      <c r="I1095" s="22">
        <v>0</v>
      </c>
    </row>
    <row r="1096" spans="1:9" ht="15.75" customHeight="1">
      <c r="A1096" s="198"/>
      <c r="B1096" s="68"/>
      <c r="C1096" s="68"/>
      <c r="D1096" s="79"/>
      <c r="E1096" s="79"/>
      <c r="F1096" s="54" t="s">
        <v>21</v>
      </c>
      <c r="G1096" s="22">
        <v>0</v>
      </c>
      <c r="H1096" s="22">
        <v>0</v>
      </c>
      <c r="I1096" s="22">
        <v>0</v>
      </c>
    </row>
    <row r="1097" spans="1:9">
      <c r="A1097" s="196" t="s">
        <v>284</v>
      </c>
      <c r="B1097" s="66" t="s">
        <v>285</v>
      </c>
      <c r="C1097" s="86" t="s">
        <v>275</v>
      </c>
      <c r="D1097" s="58">
        <v>2015</v>
      </c>
      <c r="E1097" s="58">
        <v>2017</v>
      </c>
      <c r="F1097" s="45" t="s">
        <v>16</v>
      </c>
      <c r="G1097" s="45">
        <f t="shared" ref="G1097:I1097" si="250">G1098+G1099+G1100+G1101</f>
        <v>13640.9</v>
      </c>
      <c r="H1097" s="45">
        <f t="shared" si="250"/>
        <v>8912.2000000000007</v>
      </c>
      <c r="I1097" s="45">
        <f t="shared" si="250"/>
        <v>0</v>
      </c>
    </row>
    <row r="1098" spans="1:9">
      <c r="A1098" s="197"/>
      <c r="B1098" s="67"/>
      <c r="C1098" s="87"/>
      <c r="D1098" s="59"/>
      <c r="E1098" s="59"/>
      <c r="F1098" s="45" t="s">
        <v>17</v>
      </c>
      <c r="G1098" s="45">
        <f t="shared" ref="G1098:I1098" si="251">G1104</f>
        <v>13640.9</v>
      </c>
      <c r="H1098" s="45">
        <f t="shared" si="251"/>
        <v>8912.2000000000007</v>
      </c>
      <c r="I1098" s="45">
        <f t="shared" si="251"/>
        <v>0</v>
      </c>
    </row>
    <row r="1099" spans="1:9" ht="31.5">
      <c r="A1099" s="197"/>
      <c r="B1099" s="67"/>
      <c r="C1099" s="87"/>
      <c r="D1099" s="59"/>
      <c r="E1099" s="59"/>
      <c r="F1099" s="45" t="s">
        <v>18</v>
      </c>
      <c r="G1099" s="22">
        <v>0</v>
      </c>
      <c r="H1099" s="22">
        <v>0</v>
      </c>
      <c r="I1099" s="22">
        <v>0</v>
      </c>
    </row>
    <row r="1100" spans="1:9" ht="31.5">
      <c r="A1100" s="197"/>
      <c r="B1100" s="67"/>
      <c r="C1100" s="87"/>
      <c r="D1100" s="59"/>
      <c r="E1100" s="59"/>
      <c r="F1100" s="45" t="s">
        <v>19</v>
      </c>
      <c r="G1100" s="22">
        <v>0</v>
      </c>
      <c r="H1100" s="22">
        <v>0</v>
      </c>
      <c r="I1100" s="22">
        <v>0</v>
      </c>
    </row>
    <row r="1101" spans="1:9" ht="47.25">
      <c r="A1101" s="197"/>
      <c r="B1101" s="67"/>
      <c r="C1101" s="87"/>
      <c r="D1101" s="59"/>
      <c r="E1101" s="59"/>
      <c r="F1101" s="45" t="s">
        <v>20</v>
      </c>
      <c r="G1101" s="22">
        <v>0</v>
      </c>
      <c r="H1101" s="22">
        <v>0</v>
      </c>
      <c r="I1101" s="22">
        <v>0</v>
      </c>
    </row>
    <row r="1102" spans="1:9" ht="15.75" customHeight="1">
      <c r="A1102" s="197"/>
      <c r="B1102" s="68"/>
      <c r="C1102" s="88"/>
      <c r="D1102" s="59"/>
      <c r="E1102" s="59"/>
      <c r="F1102" s="11" t="s">
        <v>21</v>
      </c>
      <c r="G1102" s="22">
        <v>0</v>
      </c>
      <c r="H1102" s="22">
        <v>0</v>
      </c>
      <c r="I1102" s="22">
        <v>0</v>
      </c>
    </row>
    <row r="1103" spans="1:9">
      <c r="A1103" s="197"/>
      <c r="B1103" s="80" t="s">
        <v>286</v>
      </c>
      <c r="C1103" s="60"/>
      <c r="D1103" s="58"/>
      <c r="E1103" s="58"/>
      <c r="F1103" s="45" t="s">
        <v>16</v>
      </c>
      <c r="G1103" s="45">
        <f t="shared" ref="G1103:I1103" si="252">G1104+G1105+G1106+G1107</f>
        <v>13640.9</v>
      </c>
      <c r="H1103" s="45">
        <f t="shared" si="252"/>
        <v>8912.2000000000007</v>
      </c>
      <c r="I1103" s="45">
        <f t="shared" si="252"/>
        <v>0</v>
      </c>
    </row>
    <row r="1104" spans="1:9">
      <c r="A1104" s="197"/>
      <c r="B1104" s="81"/>
      <c r="C1104" s="61"/>
      <c r="D1104" s="59"/>
      <c r="E1104" s="59"/>
      <c r="F1104" s="45" t="s">
        <v>17</v>
      </c>
      <c r="G1104" s="22">
        <v>13640.9</v>
      </c>
      <c r="H1104" s="22">
        <v>8912.2000000000007</v>
      </c>
      <c r="I1104" s="22">
        <v>0</v>
      </c>
    </row>
    <row r="1105" spans="1:9" ht="31.5">
      <c r="A1105" s="197"/>
      <c r="B1105" s="81"/>
      <c r="C1105" s="61"/>
      <c r="D1105" s="59"/>
      <c r="E1105" s="59"/>
      <c r="F1105" s="45" t="s">
        <v>18</v>
      </c>
      <c r="G1105" s="22">
        <v>0</v>
      </c>
      <c r="H1105" s="22">
        <v>0</v>
      </c>
      <c r="I1105" s="22">
        <v>0</v>
      </c>
    </row>
    <row r="1106" spans="1:9" ht="31.5">
      <c r="A1106" s="197"/>
      <c r="B1106" s="81"/>
      <c r="C1106" s="61"/>
      <c r="D1106" s="59"/>
      <c r="E1106" s="59"/>
      <c r="F1106" s="45" t="s">
        <v>19</v>
      </c>
      <c r="G1106" s="22">
        <v>0</v>
      </c>
      <c r="H1106" s="22">
        <v>0</v>
      </c>
      <c r="I1106" s="22">
        <v>0</v>
      </c>
    </row>
    <row r="1107" spans="1:9" ht="47.25">
      <c r="A1107" s="197"/>
      <c r="B1107" s="81"/>
      <c r="C1107" s="61"/>
      <c r="D1107" s="59"/>
      <c r="E1107" s="59"/>
      <c r="F1107" s="45" t="s">
        <v>20</v>
      </c>
      <c r="G1107" s="22">
        <v>0</v>
      </c>
      <c r="H1107" s="22">
        <v>0</v>
      </c>
      <c r="I1107" s="22">
        <v>0</v>
      </c>
    </row>
    <row r="1108" spans="1:9" ht="15.75" customHeight="1">
      <c r="A1108" s="198"/>
      <c r="B1108" s="82"/>
      <c r="C1108" s="62"/>
      <c r="D1108" s="63"/>
      <c r="E1108" s="63"/>
      <c r="F1108" s="11" t="s">
        <v>287</v>
      </c>
      <c r="G1108" s="22">
        <v>0</v>
      </c>
      <c r="H1108" s="22">
        <v>0</v>
      </c>
      <c r="I1108" s="22">
        <v>0</v>
      </c>
    </row>
    <row r="1109" spans="1:9">
      <c r="A1109" s="196" t="s">
        <v>288</v>
      </c>
      <c r="B1109" s="66" t="s">
        <v>289</v>
      </c>
      <c r="C1109" s="86" t="s">
        <v>26</v>
      </c>
      <c r="D1109" s="71">
        <v>2015</v>
      </c>
      <c r="E1109" s="71">
        <v>2017</v>
      </c>
      <c r="F1109" s="45" t="s">
        <v>16</v>
      </c>
      <c r="G1109" s="45">
        <f t="shared" ref="G1109:I1109" si="253">G1110+G1111+G1112+G1113</f>
        <v>0</v>
      </c>
      <c r="H1109" s="45">
        <f t="shared" si="253"/>
        <v>0</v>
      </c>
      <c r="I1109" s="45">
        <f t="shared" si="253"/>
        <v>0</v>
      </c>
    </row>
    <row r="1110" spans="1:9">
      <c r="A1110" s="197"/>
      <c r="B1110" s="67"/>
      <c r="C1110" s="87"/>
      <c r="D1110" s="72"/>
      <c r="E1110" s="72"/>
      <c r="F1110" s="45" t="s">
        <v>17</v>
      </c>
      <c r="G1110" s="45">
        <v>0</v>
      </c>
      <c r="H1110" s="45">
        <v>0</v>
      </c>
      <c r="I1110" s="45">
        <v>0</v>
      </c>
    </row>
    <row r="1111" spans="1:9" ht="31.5">
      <c r="A1111" s="197"/>
      <c r="B1111" s="67"/>
      <c r="C1111" s="87"/>
      <c r="D1111" s="72"/>
      <c r="E1111" s="72"/>
      <c r="F1111" s="45" t="s">
        <v>18</v>
      </c>
      <c r="G1111" s="45">
        <v>0</v>
      </c>
      <c r="H1111" s="45">
        <v>0</v>
      </c>
      <c r="I1111" s="45">
        <v>0</v>
      </c>
    </row>
    <row r="1112" spans="1:9" ht="31.5">
      <c r="A1112" s="197"/>
      <c r="B1112" s="67"/>
      <c r="C1112" s="87"/>
      <c r="D1112" s="72"/>
      <c r="E1112" s="72"/>
      <c r="F1112" s="45" t="s">
        <v>19</v>
      </c>
      <c r="G1112" s="45">
        <v>0</v>
      </c>
      <c r="H1112" s="45">
        <v>0</v>
      </c>
      <c r="I1112" s="45">
        <v>0</v>
      </c>
    </row>
    <row r="1113" spans="1:9" ht="47.25">
      <c r="A1113" s="197"/>
      <c r="B1113" s="67"/>
      <c r="C1113" s="87"/>
      <c r="D1113" s="72"/>
      <c r="E1113" s="72"/>
      <c r="F1113" s="45" t="s">
        <v>20</v>
      </c>
      <c r="G1113" s="45">
        <v>0</v>
      </c>
      <c r="H1113" s="45">
        <v>0</v>
      </c>
      <c r="I1113" s="45">
        <v>0</v>
      </c>
    </row>
    <row r="1114" spans="1:9" ht="15.75" customHeight="1">
      <c r="A1114" s="198"/>
      <c r="B1114" s="68"/>
      <c r="C1114" s="88"/>
      <c r="D1114" s="73"/>
      <c r="E1114" s="73"/>
      <c r="F1114" s="11" t="s">
        <v>21</v>
      </c>
      <c r="G1114" s="22">
        <v>0</v>
      </c>
      <c r="H1114" s="22">
        <v>0</v>
      </c>
      <c r="I1114" s="22">
        <v>0</v>
      </c>
    </row>
    <row r="1115" spans="1:9">
      <c r="A1115" s="196" t="s">
        <v>290</v>
      </c>
      <c r="B1115" s="66" t="s">
        <v>304</v>
      </c>
      <c r="C1115" s="86" t="s">
        <v>291</v>
      </c>
      <c r="D1115" s="71">
        <v>2015</v>
      </c>
      <c r="E1115" s="71">
        <v>2017</v>
      </c>
      <c r="F1115" s="45" t="s">
        <v>16</v>
      </c>
      <c r="G1115" s="45">
        <f>G1120</f>
        <v>6000</v>
      </c>
      <c r="H1115" s="45">
        <f t="shared" ref="H1115:I1115" si="254">H1120</f>
        <v>0</v>
      </c>
      <c r="I1115" s="45">
        <f t="shared" si="254"/>
        <v>0</v>
      </c>
    </row>
    <row r="1116" spans="1:9">
      <c r="A1116" s="197"/>
      <c r="B1116" s="67"/>
      <c r="C1116" s="87"/>
      <c r="D1116" s="72"/>
      <c r="E1116" s="72"/>
      <c r="F1116" s="45" t="s">
        <v>17</v>
      </c>
      <c r="G1116" s="22">
        <v>0</v>
      </c>
      <c r="H1116" s="22">
        <v>0</v>
      </c>
      <c r="I1116" s="22">
        <v>0</v>
      </c>
    </row>
    <row r="1117" spans="1:9" ht="31.5">
      <c r="A1117" s="197"/>
      <c r="B1117" s="67"/>
      <c r="C1117" s="87"/>
      <c r="D1117" s="72"/>
      <c r="E1117" s="72"/>
      <c r="F1117" s="45" t="s">
        <v>18</v>
      </c>
      <c r="G1117" s="22">
        <v>0</v>
      </c>
      <c r="H1117" s="22">
        <v>0</v>
      </c>
      <c r="I1117" s="22">
        <v>0</v>
      </c>
    </row>
    <row r="1118" spans="1:9" ht="31.5">
      <c r="A1118" s="197"/>
      <c r="B1118" s="67"/>
      <c r="C1118" s="87"/>
      <c r="D1118" s="72"/>
      <c r="E1118" s="72"/>
      <c r="F1118" s="45" t="s">
        <v>19</v>
      </c>
      <c r="G1118" s="22">
        <v>0</v>
      </c>
      <c r="H1118" s="22">
        <v>0</v>
      </c>
      <c r="I1118" s="22">
        <v>0</v>
      </c>
    </row>
    <row r="1119" spans="1:9" ht="47.25">
      <c r="A1119" s="197"/>
      <c r="B1119" s="67"/>
      <c r="C1119" s="87"/>
      <c r="D1119" s="72"/>
      <c r="E1119" s="72"/>
      <c r="F1119" s="45" t="s">
        <v>20</v>
      </c>
      <c r="G1119" s="22">
        <v>0</v>
      </c>
      <c r="H1119" s="22">
        <v>0</v>
      </c>
      <c r="I1119" s="22">
        <v>0</v>
      </c>
    </row>
    <row r="1120" spans="1:9" ht="15.75" customHeight="1">
      <c r="A1120" s="198"/>
      <c r="B1120" s="68"/>
      <c r="C1120" s="88"/>
      <c r="D1120" s="73"/>
      <c r="E1120" s="73"/>
      <c r="F1120" s="11" t="s">
        <v>21</v>
      </c>
      <c r="G1120" s="22">
        <v>6000</v>
      </c>
      <c r="H1120" s="22">
        <v>0</v>
      </c>
      <c r="I1120" s="22">
        <v>0</v>
      </c>
    </row>
    <row r="1121" spans="1:9">
      <c r="A1121" s="196" t="s">
        <v>292</v>
      </c>
      <c r="B1121" s="66" t="s">
        <v>293</v>
      </c>
      <c r="C1121" s="86" t="s">
        <v>26</v>
      </c>
      <c r="D1121" s="71">
        <v>2015</v>
      </c>
      <c r="E1121" s="71">
        <v>2017</v>
      </c>
      <c r="F1121" s="45" t="s">
        <v>16</v>
      </c>
      <c r="G1121" s="45">
        <f t="shared" ref="G1121:I1121" si="255">G1122+G1123+G1124+G1125</f>
        <v>0</v>
      </c>
      <c r="H1121" s="45">
        <f t="shared" si="255"/>
        <v>0</v>
      </c>
      <c r="I1121" s="45">
        <f t="shared" si="255"/>
        <v>0</v>
      </c>
    </row>
    <row r="1122" spans="1:9">
      <c r="A1122" s="197"/>
      <c r="B1122" s="67"/>
      <c r="C1122" s="87"/>
      <c r="D1122" s="72"/>
      <c r="E1122" s="72"/>
      <c r="F1122" s="45" t="s">
        <v>17</v>
      </c>
      <c r="G1122" s="22">
        <v>0</v>
      </c>
      <c r="H1122" s="22">
        <v>0</v>
      </c>
      <c r="I1122" s="22">
        <v>0</v>
      </c>
    </row>
    <row r="1123" spans="1:9" ht="31.5">
      <c r="A1123" s="197"/>
      <c r="B1123" s="67"/>
      <c r="C1123" s="87"/>
      <c r="D1123" s="72"/>
      <c r="E1123" s="72"/>
      <c r="F1123" s="45" t="s">
        <v>18</v>
      </c>
      <c r="G1123" s="22">
        <v>0</v>
      </c>
      <c r="H1123" s="22">
        <v>0</v>
      </c>
      <c r="I1123" s="22">
        <v>0</v>
      </c>
    </row>
    <row r="1124" spans="1:9" ht="31.5">
      <c r="A1124" s="197"/>
      <c r="B1124" s="67"/>
      <c r="C1124" s="87"/>
      <c r="D1124" s="72"/>
      <c r="E1124" s="72"/>
      <c r="F1124" s="45" t="s">
        <v>19</v>
      </c>
      <c r="G1124" s="22">
        <v>0</v>
      </c>
      <c r="H1124" s="22">
        <v>0</v>
      </c>
      <c r="I1124" s="22">
        <v>0</v>
      </c>
    </row>
    <row r="1125" spans="1:9" ht="47.25">
      <c r="A1125" s="197"/>
      <c r="B1125" s="67"/>
      <c r="C1125" s="87"/>
      <c r="D1125" s="72"/>
      <c r="E1125" s="72"/>
      <c r="F1125" s="45" t="s">
        <v>20</v>
      </c>
      <c r="G1125" s="22">
        <v>0</v>
      </c>
      <c r="H1125" s="22">
        <v>0</v>
      </c>
      <c r="I1125" s="22">
        <v>0</v>
      </c>
    </row>
    <row r="1126" spans="1:9" ht="15.75" customHeight="1">
      <c r="A1126" s="198"/>
      <c r="B1126" s="68"/>
      <c r="C1126" s="88"/>
      <c r="D1126" s="73"/>
      <c r="E1126" s="73"/>
      <c r="F1126" s="11" t="s">
        <v>21</v>
      </c>
      <c r="G1126" s="22">
        <v>0</v>
      </c>
      <c r="H1126" s="22">
        <v>0</v>
      </c>
      <c r="I1126" s="22">
        <v>0</v>
      </c>
    </row>
    <row r="1127" spans="1:9">
      <c r="A1127" s="196" t="s">
        <v>294</v>
      </c>
      <c r="B1127" s="199" t="s">
        <v>295</v>
      </c>
      <c r="C1127" s="86" t="s">
        <v>296</v>
      </c>
      <c r="D1127" s="71">
        <v>2015</v>
      </c>
      <c r="E1127" s="71">
        <v>2017</v>
      </c>
      <c r="F1127" s="45" t="s">
        <v>16</v>
      </c>
      <c r="G1127" s="45">
        <f t="shared" ref="G1127:I1127" si="256">G1128+G1129+G1130+G1131</f>
        <v>183734</v>
      </c>
      <c r="H1127" s="45">
        <f t="shared" si="256"/>
        <v>0</v>
      </c>
      <c r="I1127" s="45">
        <f t="shared" si="256"/>
        <v>0</v>
      </c>
    </row>
    <row r="1128" spans="1:9">
      <c r="A1128" s="197"/>
      <c r="B1128" s="200"/>
      <c r="C1128" s="87"/>
      <c r="D1128" s="72"/>
      <c r="E1128" s="72"/>
      <c r="F1128" s="45" t="s">
        <v>17</v>
      </c>
      <c r="G1128" s="22">
        <v>0</v>
      </c>
      <c r="H1128" s="22">
        <v>0</v>
      </c>
      <c r="I1128" s="22">
        <v>0</v>
      </c>
    </row>
    <row r="1129" spans="1:9" ht="31.5">
      <c r="A1129" s="197"/>
      <c r="B1129" s="200"/>
      <c r="C1129" s="87"/>
      <c r="D1129" s="72"/>
      <c r="E1129" s="72"/>
      <c r="F1129" s="45" t="s">
        <v>18</v>
      </c>
      <c r="G1129" s="22">
        <f>18200-18200+79800-79800+99800</f>
        <v>99800</v>
      </c>
      <c r="H1129" s="22">
        <v>0</v>
      </c>
      <c r="I1129" s="22">
        <v>0</v>
      </c>
    </row>
    <row r="1130" spans="1:9" ht="31.5">
      <c r="A1130" s="197"/>
      <c r="B1130" s="200"/>
      <c r="C1130" s="87"/>
      <c r="D1130" s="72"/>
      <c r="E1130" s="72"/>
      <c r="F1130" s="45" t="s">
        <v>19</v>
      </c>
      <c r="G1130" s="22">
        <f>4600-4600+82100-82100+83934</f>
        <v>83934</v>
      </c>
      <c r="H1130" s="22">
        <v>0</v>
      </c>
      <c r="I1130" s="22">
        <v>0</v>
      </c>
    </row>
    <row r="1131" spans="1:9" ht="47.25">
      <c r="A1131" s="197"/>
      <c r="B1131" s="200"/>
      <c r="C1131" s="87"/>
      <c r="D1131" s="72"/>
      <c r="E1131" s="72"/>
      <c r="F1131" s="45" t="s">
        <v>20</v>
      </c>
      <c r="G1131" s="22">
        <v>0</v>
      </c>
      <c r="H1131" s="22">
        <v>0</v>
      </c>
      <c r="I1131" s="22">
        <v>0</v>
      </c>
    </row>
    <row r="1132" spans="1:9" ht="15.75" customHeight="1">
      <c r="A1132" s="198"/>
      <c r="B1132" s="201"/>
      <c r="C1132" s="88"/>
      <c r="D1132" s="73"/>
      <c r="E1132" s="73"/>
      <c r="F1132" s="11" t="s">
        <v>21</v>
      </c>
      <c r="G1132" s="22">
        <v>0</v>
      </c>
      <c r="H1132" s="22">
        <v>0</v>
      </c>
      <c r="I1132" s="22">
        <v>0</v>
      </c>
    </row>
    <row r="1133" spans="1:9">
      <c r="A1133" s="83" t="s">
        <v>297</v>
      </c>
      <c r="B1133" s="202" t="s">
        <v>298</v>
      </c>
      <c r="C1133" s="205" t="s">
        <v>299</v>
      </c>
      <c r="D1133" s="71">
        <v>2015</v>
      </c>
      <c r="E1133" s="71">
        <v>2017</v>
      </c>
      <c r="F1133" s="45" t="s">
        <v>16</v>
      </c>
      <c r="G1133" s="45">
        <f t="shared" ref="G1133:I1133" si="257">G1134+G1135+G1136+G1137</f>
        <v>0</v>
      </c>
      <c r="H1133" s="45">
        <f t="shared" si="257"/>
        <v>0</v>
      </c>
      <c r="I1133" s="45">
        <f t="shared" si="257"/>
        <v>0</v>
      </c>
    </row>
    <row r="1134" spans="1:9">
      <c r="A1134" s="84"/>
      <c r="B1134" s="203"/>
      <c r="C1134" s="206"/>
      <c r="D1134" s="72"/>
      <c r="E1134" s="72"/>
      <c r="F1134" s="45" t="s">
        <v>17</v>
      </c>
      <c r="G1134" s="22">
        <v>0</v>
      </c>
      <c r="H1134" s="22">
        <v>0</v>
      </c>
      <c r="I1134" s="22">
        <v>0</v>
      </c>
    </row>
    <row r="1135" spans="1:9" ht="31.5">
      <c r="A1135" s="84"/>
      <c r="B1135" s="203"/>
      <c r="C1135" s="206"/>
      <c r="D1135" s="72"/>
      <c r="E1135" s="72"/>
      <c r="F1135" s="45" t="s">
        <v>18</v>
      </c>
      <c r="G1135" s="22">
        <v>0</v>
      </c>
      <c r="H1135" s="22">
        <v>0</v>
      </c>
      <c r="I1135" s="22">
        <v>0</v>
      </c>
    </row>
    <row r="1136" spans="1:9" ht="31.5">
      <c r="A1136" s="84"/>
      <c r="B1136" s="203"/>
      <c r="C1136" s="206"/>
      <c r="D1136" s="72"/>
      <c r="E1136" s="72"/>
      <c r="F1136" s="45" t="s">
        <v>19</v>
      </c>
      <c r="G1136" s="22">
        <v>0</v>
      </c>
      <c r="H1136" s="22">
        <v>0</v>
      </c>
      <c r="I1136" s="22">
        <v>0</v>
      </c>
    </row>
    <row r="1137" spans="1:9" ht="47.25">
      <c r="A1137" s="84"/>
      <c r="B1137" s="203"/>
      <c r="C1137" s="206"/>
      <c r="D1137" s="72"/>
      <c r="E1137" s="72"/>
      <c r="F1137" s="45" t="s">
        <v>20</v>
      </c>
      <c r="G1137" s="22">
        <v>0</v>
      </c>
      <c r="H1137" s="22">
        <v>0</v>
      </c>
      <c r="I1137" s="22">
        <v>0</v>
      </c>
    </row>
    <row r="1138" spans="1:9" ht="110.25">
      <c r="A1138" s="85"/>
      <c r="B1138" s="204"/>
      <c r="C1138" s="207"/>
      <c r="D1138" s="73"/>
      <c r="E1138" s="73"/>
      <c r="F1138" s="11" t="s">
        <v>21</v>
      </c>
      <c r="G1138" s="22">
        <v>0</v>
      </c>
      <c r="H1138" s="22">
        <v>0</v>
      </c>
      <c r="I1138" s="22">
        <v>0</v>
      </c>
    </row>
    <row r="1139" spans="1:9">
      <c r="A1139" s="65" t="s">
        <v>300</v>
      </c>
      <c r="B1139" s="66" t="s">
        <v>301</v>
      </c>
      <c r="C1139" s="69" t="s">
        <v>23</v>
      </c>
      <c r="D1139" s="70">
        <v>2015</v>
      </c>
      <c r="E1139" s="70">
        <v>2017</v>
      </c>
      <c r="F1139" s="45" t="s">
        <v>16</v>
      </c>
      <c r="G1139" s="45">
        <f t="shared" ref="G1139:I1139" si="258">G1140+G1141+G1142+G1143</f>
        <v>0</v>
      </c>
      <c r="H1139" s="45">
        <f t="shared" si="258"/>
        <v>0</v>
      </c>
      <c r="I1139" s="45">
        <f t="shared" si="258"/>
        <v>0</v>
      </c>
    </row>
    <row r="1140" spans="1:9">
      <c r="A1140" s="65"/>
      <c r="B1140" s="67"/>
      <c r="C1140" s="69"/>
      <c r="D1140" s="70"/>
      <c r="E1140" s="70"/>
      <c r="F1140" s="45" t="s">
        <v>17</v>
      </c>
      <c r="G1140" s="22">
        <v>0</v>
      </c>
      <c r="H1140" s="22">
        <v>0</v>
      </c>
      <c r="I1140" s="22">
        <v>0</v>
      </c>
    </row>
    <row r="1141" spans="1:9" ht="31.5">
      <c r="A1141" s="65"/>
      <c r="B1141" s="67"/>
      <c r="C1141" s="69"/>
      <c r="D1141" s="70"/>
      <c r="E1141" s="70"/>
      <c r="F1141" s="45" t="s">
        <v>18</v>
      </c>
      <c r="G1141" s="22">
        <v>0</v>
      </c>
      <c r="H1141" s="22">
        <v>0</v>
      </c>
      <c r="I1141" s="22">
        <v>0</v>
      </c>
    </row>
    <row r="1142" spans="1:9" ht="31.5">
      <c r="A1142" s="65"/>
      <c r="B1142" s="67"/>
      <c r="C1142" s="69"/>
      <c r="D1142" s="70"/>
      <c r="E1142" s="70"/>
      <c r="F1142" s="45" t="s">
        <v>19</v>
      </c>
      <c r="G1142" s="22">
        <v>0</v>
      </c>
      <c r="H1142" s="22">
        <v>0</v>
      </c>
      <c r="I1142" s="22">
        <v>0</v>
      </c>
    </row>
    <row r="1143" spans="1:9" ht="47.25">
      <c r="A1143" s="65"/>
      <c r="B1143" s="67"/>
      <c r="C1143" s="69"/>
      <c r="D1143" s="70"/>
      <c r="E1143" s="70"/>
      <c r="F1143" s="45" t="s">
        <v>20</v>
      </c>
      <c r="G1143" s="22">
        <v>0</v>
      </c>
      <c r="H1143" s="22">
        <v>0</v>
      </c>
      <c r="I1143" s="22">
        <v>0</v>
      </c>
    </row>
    <row r="1144" spans="1:9" ht="110.25">
      <c r="A1144" s="65"/>
      <c r="B1144" s="68"/>
      <c r="C1144" s="69"/>
      <c r="D1144" s="70"/>
      <c r="E1144" s="70"/>
      <c r="F1144" s="11" t="s">
        <v>21</v>
      </c>
      <c r="G1144" s="22">
        <v>0</v>
      </c>
      <c r="H1144" s="22">
        <v>0</v>
      </c>
      <c r="I1144" s="22">
        <v>0</v>
      </c>
    </row>
  </sheetData>
  <mergeCells count="854">
    <mergeCell ref="A1133:A1138"/>
    <mergeCell ref="B1133:B1138"/>
    <mergeCell ref="C1133:C1138"/>
    <mergeCell ref="D1133:D1138"/>
    <mergeCell ref="E1133:E1138"/>
    <mergeCell ref="A1121:A1126"/>
    <mergeCell ref="B1121:B1126"/>
    <mergeCell ref="C1121:C1126"/>
    <mergeCell ref="D1121:D1126"/>
    <mergeCell ref="E1121:E1126"/>
    <mergeCell ref="A1127:A1132"/>
    <mergeCell ref="B1127:B1132"/>
    <mergeCell ref="C1127:C1132"/>
    <mergeCell ref="D1127:D1132"/>
    <mergeCell ref="E1127:E1132"/>
    <mergeCell ref="A1109:A1114"/>
    <mergeCell ref="B1109:B1114"/>
    <mergeCell ref="C1109:C1114"/>
    <mergeCell ref="D1109:D1114"/>
    <mergeCell ref="E1109:E1114"/>
    <mergeCell ref="A1115:A1120"/>
    <mergeCell ref="B1115:B1120"/>
    <mergeCell ref="C1115:C1120"/>
    <mergeCell ref="D1115:D1120"/>
    <mergeCell ref="E1115:E1120"/>
    <mergeCell ref="A1091:A1096"/>
    <mergeCell ref="B1091:B1096"/>
    <mergeCell ref="C1091:C1096"/>
    <mergeCell ref="D1091:D1096"/>
    <mergeCell ref="E1091:E1096"/>
    <mergeCell ref="A1097:A1108"/>
    <mergeCell ref="B1097:B1102"/>
    <mergeCell ref="C1097:C1102"/>
    <mergeCell ref="B1103:B1108"/>
    <mergeCell ref="A1061:A1066"/>
    <mergeCell ref="B1061:B1066"/>
    <mergeCell ref="C1061:C1066"/>
    <mergeCell ref="D1061:D1066"/>
    <mergeCell ref="E1061:E1066"/>
    <mergeCell ref="A1067:A1072"/>
    <mergeCell ref="B1067:B1072"/>
    <mergeCell ref="E1067:E1072"/>
    <mergeCell ref="A1073:A1090"/>
    <mergeCell ref="B1073:B1090"/>
    <mergeCell ref="C1073:C1078"/>
    <mergeCell ref="D1073:D1078"/>
    <mergeCell ref="E1073:E1078"/>
    <mergeCell ref="C1079:C1084"/>
    <mergeCell ref="D1079:D1084"/>
    <mergeCell ref="E1079:E1084"/>
    <mergeCell ref="C1085:C1090"/>
    <mergeCell ref="D1085:D1090"/>
    <mergeCell ref="E1085:E1090"/>
    <mergeCell ref="B1043:B1048"/>
    <mergeCell ref="D1043:D1048"/>
    <mergeCell ref="E1043:E1048"/>
    <mergeCell ref="B1049:B1054"/>
    <mergeCell ref="D1049:D1054"/>
    <mergeCell ref="E1049:E1054"/>
    <mergeCell ref="B1055:B1060"/>
    <mergeCell ref="C1055:C1060"/>
    <mergeCell ref="D1055:D1060"/>
    <mergeCell ref="E1055:E1060"/>
    <mergeCell ref="A995:A1000"/>
    <mergeCell ref="B995:B1000"/>
    <mergeCell ref="C995:C1000"/>
    <mergeCell ref="D995:D1000"/>
    <mergeCell ref="E995:E1000"/>
    <mergeCell ref="A1001:A1018"/>
    <mergeCell ref="B1001:B1018"/>
    <mergeCell ref="C1001:C1006"/>
    <mergeCell ref="A1025:A1036"/>
    <mergeCell ref="B1025:B1036"/>
    <mergeCell ref="C1025:C1030"/>
    <mergeCell ref="D1025:D1030"/>
    <mergeCell ref="E1025:E1030"/>
    <mergeCell ref="C1031:C1036"/>
    <mergeCell ref="D1031:D1036"/>
    <mergeCell ref="E1031:E1036"/>
    <mergeCell ref="A947:A958"/>
    <mergeCell ref="B947:B958"/>
    <mergeCell ref="C947:C952"/>
    <mergeCell ref="D947:D952"/>
    <mergeCell ref="E947:E952"/>
    <mergeCell ref="C953:C958"/>
    <mergeCell ref="D953:D958"/>
    <mergeCell ref="E953:E958"/>
    <mergeCell ref="A959:A970"/>
    <mergeCell ref="B959:B970"/>
    <mergeCell ref="C959:C964"/>
    <mergeCell ref="D959:D964"/>
    <mergeCell ref="E959:E964"/>
    <mergeCell ref="C965:C970"/>
    <mergeCell ref="D965:D970"/>
    <mergeCell ref="E965:E970"/>
    <mergeCell ref="A899:A910"/>
    <mergeCell ref="B899:B910"/>
    <mergeCell ref="C899:C904"/>
    <mergeCell ref="D899:D904"/>
    <mergeCell ref="E899:E904"/>
    <mergeCell ref="C905:C910"/>
    <mergeCell ref="D905:D910"/>
    <mergeCell ref="E905:E910"/>
    <mergeCell ref="A911:A922"/>
    <mergeCell ref="B911:B922"/>
    <mergeCell ref="C911:C916"/>
    <mergeCell ref="D911:D916"/>
    <mergeCell ref="E911:E916"/>
    <mergeCell ref="C917:C922"/>
    <mergeCell ref="D917:D922"/>
    <mergeCell ref="E917:E922"/>
    <mergeCell ref="E839:E844"/>
    <mergeCell ref="A845:A880"/>
    <mergeCell ref="B845:B880"/>
    <mergeCell ref="C845:C850"/>
    <mergeCell ref="C869:C874"/>
    <mergeCell ref="D869:D874"/>
    <mergeCell ref="E869:E874"/>
    <mergeCell ref="C875:C880"/>
    <mergeCell ref="D875:D879"/>
    <mergeCell ref="E875:E879"/>
    <mergeCell ref="A809:A814"/>
    <mergeCell ref="B809:B814"/>
    <mergeCell ref="C809:C814"/>
    <mergeCell ref="A815:A820"/>
    <mergeCell ref="B815:B820"/>
    <mergeCell ref="C815:C820"/>
    <mergeCell ref="D815:D820"/>
    <mergeCell ref="A839:A844"/>
    <mergeCell ref="B839:B844"/>
    <mergeCell ref="C839:C844"/>
    <mergeCell ref="D839:D844"/>
    <mergeCell ref="A791:A796"/>
    <mergeCell ref="B791:B796"/>
    <mergeCell ref="C791:C796"/>
    <mergeCell ref="A797:A802"/>
    <mergeCell ref="B797:B802"/>
    <mergeCell ref="C797:C802"/>
    <mergeCell ref="D791:D796"/>
    <mergeCell ref="E791:E796"/>
    <mergeCell ref="A803:A808"/>
    <mergeCell ref="B803:B808"/>
    <mergeCell ref="C803:C808"/>
    <mergeCell ref="D803:D808"/>
    <mergeCell ref="E803:E808"/>
    <mergeCell ref="A761:A766"/>
    <mergeCell ref="B761:B766"/>
    <mergeCell ref="C761:C766"/>
    <mergeCell ref="D761:D766"/>
    <mergeCell ref="E761:E766"/>
    <mergeCell ref="A767:A772"/>
    <mergeCell ref="B767:B772"/>
    <mergeCell ref="C767:C772"/>
    <mergeCell ref="D767:D772"/>
    <mergeCell ref="E767:E772"/>
    <mergeCell ref="A749:A754"/>
    <mergeCell ref="B749:B754"/>
    <mergeCell ref="C749:C754"/>
    <mergeCell ref="D749:D754"/>
    <mergeCell ref="E749:E754"/>
    <mergeCell ref="A755:A760"/>
    <mergeCell ref="B755:B760"/>
    <mergeCell ref="C755:C760"/>
    <mergeCell ref="D755:D760"/>
    <mergeCell ref="E755:E760"/>
    <mergeCell ref="A737:A742"/>
    <mergeCell ref="B737:B742"/>
    <mergeCell ref="C737:C742"/>
    <mergeCell ref="D737:D742"/>
    <mergeCell ref="E737:E742"/>
    <mergeCell ref="A743:A748"/>
    <mergeCell ref="B743:B748"/>
    <mergeCell ref="C743:C748"/>
    <mergeCell ref="D743:D748"/>
    <mergeCell ref="E743:E748"/>
    <mergeCell ref="A725:A730"/>
    <mergeCell ref="B725:B730"/>
    <mergeCell ref="C725:C730"/>
    <mergeCell ref="D725:D730"/>
    <mergeCell ref="E725:E730"/>
    <mergeCell ref="A731:A736"/>
    <mergeCell ref="B731:B736"/>
    <mergeCell ref="C731:C736"/>
    <mergeCell ref="D731:D736"/>
    <mergeCell ref="E731:E736"/>
    <mergeCell ref="A713:A718"/>
    <mergeCell ref="B713:B718"/>
    <mergeCell ref="C713:C718"/>
    <mergeCell ref="D713:D718"/>
    <mergeCell ref="E713:E718"/>
    <mergeCell ref="A719:A724"/>
    <mergeCell ref="B719:B724"/>
    <mergeCell ref="C719:C724"/>
    <mergeCell ref="D719:D724"/>
    <mergeCell ref="E719:E724"/>
    <mergeCell ref="A701:A706"/>
    <mergeCell ref="B701:B706"/>
    <mergeCell ref="C701:C706"/>
    <mergeCell ref="D701:D706"/>
    <mergeCell ref="E701:E706"/>
    <mergeCell ref="A707:A712"/>
    <mergeCell ref="B707:B712"/>
    <mergeCell ref="C707:C712"/>
    <mergeCell ref="D707:D712"/>
    <mergeCell ref="E707:E712"/>
    <mergeCell ref="A689:A694"/>
    <mergeCell ref="B689:B694"/>
    <mergeCell ref="C689:C694"/>
    <mergeCell ref="D689:D694"/>
    <mergeCell ref="E689:E694"/>
    <mergeCell ref="A695:A700"/>
    <mergeCell ref="B695:B700"/>
    <mergeCell ref="C695:C700"/>
    <mergeCell ref="D695:D700"/>
    <mergeCell ref="E695:E700"/>
    <mergeCell ref="A678:A682"/>
    <mergeCell ref="B678:B682"/>
    <mergeCell ref="C678:C682"/>
    <mergeCell ref="D678:D682"/>
    <mergeCell ref="E678:E682"/>
    <mergeCell ref="A683:A688"/>
    <mergeCell ref="B683:B688"/>
    <mergeCell ref="C683:C688"/>
    <mergeCell ref="D683:D688"/>
    <mergeCell ref="E683:E688"/>
    <mergeCell ref="A668:A672"/>
    <mergeCell ref="B668:B672"/>
    <mergeCell ref="C668:C672"/>
    <mergeCell ref="D668:D672"/>
    <mergeCell ref="E668:E672"/>
    <mergeCell ref="A673:A677"/>
    <mergeCell ref="B673:B677"/>
    <mergeCell ref="C673:C677"/>
    <mergeCell ref="D673:D677"/>
    <mergeCell ref="E673:E677"/>
    <mergeCell ref="A624:A628"/>
    <mergeCell ref="B624:B628"/>
    <mergeCell ref="C624:C628"/>
    <mergeCell ref="D624:D628"/>
    <mergeCell ref="E624:E628"/>
    <mergeCell ref="A629:A633"/>
    <mergeCell ref="B629:B633"/>
    <mergeCell ref="C629:C633"/>
    <mergeCell ref="A649:A653"/>
    <mergeCell ref="B649:B653"/>
    <mergeCell ref="C649:C653"/>
    <mergeCell ref="D649:D653"/>
    <mergeCell ref="E649:E653"/>
    <mergeCell ref="A614:A618"/>
    <mergeCell ref="B614:B618"/>
    <mergeCell ref="C614:C618"/>
    <mergeCell ref="D614:D618"/>
    <mergeCell ref="E614:E618"/>
    <mergeCell ref="A619:A623"/>
    <mergeCell ref="B619:B623"/>
    <mergeCell ref="C619:C623"/>
    <mergeCell ref="D619:D623"/>
    <mergeCell ref="E619:E623"/>
    <mergeCell ref="A519:A533"/>
    <mergeCell ref="B519:B533"/>
    <mergeCell ref="C519:C523"/>
    <mergeCell ref="D519:D523"/>
    <mergeCell ref="E519:E523"/>
    <mergeCell ref="C524:C528"/>
    <mergeCell ref="D524:D528"/>
    <mergeCell ref="E524:E528"/>
    <mergeCell ref="C529:C533"/>
    <mergeCell ref="D529:D533"/>
    <mergeCell ref="E529:E533"/>
    <mergeCell ref="A489:A493"/>
    <mergeCell ref="B489:B493"/>
    <mergeCell ref="C489:C493"/>
    <mergeCell ref="D489:D493"/>
    <mergeCell ref="E489:E493"/>
    <mergeCell ref="A494:A498"/>
    <mergeCell ref="B494:B498"/>
    <mergeCell ref="C494:C498"/>
    <mergeCell ref="A514:A518"/>
    <mergeCell ref="B514:B518"/>
    <mergeCell ref="C514:C518"/>
    <mergeCell ref="D514:D518"/>
    <mergeCell ref="E514:E518"/>
    <mergeCell ref="A446:A451"/>
    <mergeCell ref="B446:B451"/>
    <mergeCell ref="C446:C451"/>
    <mergeCell ref="D446:D451"/>
    <mergeCell ref="E446:E451"/>
    <mergeCell ref="A484:A488"/>
    <mergeCell ref="B484:B488"/>
    <mergeCell ref="C484:C488"/>
    <mergeCell ref="D484:D488"/>
    <mergeCell ref="E484:E488"/>
    <mergeCell ref="A416:A421"/>
    <mergeCell ref="B416:B421"/>
    <mergeCell ref="C416:C421"/>
    <mergeCell ref="D416:D421"/>
    <mergeCell ref="E416:E421"/>
    <mergeCell ref="A422:A439"/>
    <mergeCell ref="A440:A445"/>
    <mergeCell ref="B440:B445"/>
    <mergeCell ref="C440:C445"/>
    <mergeCell ref="D440:D445"/>
    <mergeCell ref="E440:E445"/>
    <mergeCell ref="A404:A409"/>
    <mergeCell ref="B404:B409"/>
    <mergeCell ref="C404:C409"/>
    <mergeCell ref="D404:D409"/>
    <mergeCell ref="E404:E409"/>
    <mergeCell ref="A410:A415"/>
    <mergeCell ref="B410:B415"/>
    <mergeCell ref="C410:C415"/>
    <mergeCell ref="D410:D415"/>
    <mergeCell ref="E410:E415"/>
    <mergeCell ref="A392:A397"/>
    <mergeCell ref="B392:B397"/>
    <mergeCell ref="C392:C397"/>
    <mergeCell ref="D392:D397"/>
    <mergeCell ref="E392:E397"/>
    <mergeCell ref="A398:A403"/>
    <mergeCell ref="B398:B403"/>
    <mergeCell ref="C398:C403"/>
    <mergeCell ref="D398:D403"/>
    <mergeCell ref="E398:E403"/>
    <mergeCell ref="A374:A385"/>
    <mergeCell ref="B374:B385"/>
    <mergeCell ref="C374:C379"/>
    <mergeCell ref="D374:D379"/>
    <mergeCell ref="E374:E379"/>
    <mergeCell ref="C380:C385"/>
    <mergeCell ref="D380:D385"/>
    <mergeCell ref="E380:E385"/>
    <mergeCell ref="A386:A391"/>
    <mergeCell ref="B386:B391"/>
    <mergeCell ref="C386:C391"/>
    <mergeCell ref="D386:D391"/>
    <mergeCell ref="E386:E391"/>
    <mergeCell ref="A356:A361"/>
    <mergeCell ref="B356:B361"/>
    <mergeCell ref="C356:C361"/>
    <mergeCell ref="D356:D361"/>
    <mergeCell ref="E356:E361"/>
    <mergeCell ref="A362:A373"/>
    <mergeCell ref="B362:B373"/>
    <mergeCell ref="C362:C367"/>
    <mergeCell ref="D362:D367"/>
    <mergeCell ref="E362:E367"/>
    <mergeCell ref="C368:C373"/>
    <mergeCell ref="D368:D373"/>
    <mergeCell ref="E368:E373"/>
    <mergeCell ref="A326:A331"/>
    <mergeCell ref="B326:B331"/>
    <mergeCell ref="C326:C331"/>
    <mergeCell ref="D326:D331"/>
    <mergeCell ref="E326:E331"/>
    <mergeCell ref="A332:A337"/>
    <mergeCell ref="B332:B337"/>
    <mergeCell ref="C332:C337"/>
    <mergeCell ref="D332:D337"/>
    <mergeCell ref="E332:E337"/>
    <mergeCell ref="A296:A301"/>
    <mergeCell ref="B296:B301"/>
    <mergeCell ref="C296:C301"/>
    <mergeCell ref="D296:D301"/>
    <mergeCell ref="E296:E301"/>
    <mergeCell ref="A302:A307"/>
    <mergeCell ref="A320:A325"/>
    <mergeCell ref="B320:B325"/>
    <mergeCell ref="C320:C325"/>
    <mergeCell ref="D320:D325"/>
    <mergeCell ref="E320:E325"/>
    <mergeCell ref="A266:A270"/>
    <mergeCell ref="B266:B271"/>
    <mergeCell ref="C266:C271"/>
    <mergeCell ref="D266:D271"/>
    <mergeCell ref="E266:E271"/>
    <mergeCell ref="A272:A282"/>
    <mergeCell ref="B272:B283"/>
    <mergeCell ref="C272:C277"/>
    <mergeCell ref="A290:A295"/>
    <mergeCell ref="B290:B295"/>
    <mergeCell ref="C290:C295"/>
    <mergeCell ref="D290:D295"/>
    <mergeCell ref="E290:E295"/>
    <mergeCell ref="A248:A252"/>
    <mergeCell ref="B248:B253"/>
    <mergeCell ref="C248:C253"/>
    <mergeCell ref="D248:D253"/>
    <mergeCell ref="E248:E253"/>
    <mergeCell ref="A254:A264"/>
    <mergeCell ref="B254:B265"/>
    <mergeCell ref="C254:C259"/>
    <mergeCell ref="D254:D259"/>
    <mergeCell ref="E254:E259"/>
    <mergeCell ref="C260:C265"/>
    <mergeCell ref="D260:D265"/>
    <mergeCell ref="E260:E265"/>
    <mergeCell ref="A224:A234"/>
    <mergeCell ref="B224:B235"/>
    <mergeCell ref="C224:C229"/>
    <mergeCell ref="D224:D229"/>
    <mergeCell ref="E224:E229"/>
    <mergeCell ref="C230:C235"/>
    <mergeCell ref="D230:D235"/>
    <mergeCell ref="E230:E235"/>
    <mergeCell ref="A236:A246"/>
    <mergeCell ref="B236:B247"/>
    <mergeCell ref="C236:C241"/>
    <mergeCell ref="D236:D241"/>
    <mergeCell ref="E236:E241"/>
    <mergeCell ref="C242:C247"/>
    <mergeCell ref="D242:D247"/>
    <mergeCell ref="E242:E247"/>
    <mergeCell ref="A206:A211"/>
    <mergeCell ref="B206:B211"/>
    <mergeCell ref="C206:C211"/>
    <mergeCell ref="D206:D211"/>
    <mergeCell ref="E206:E211"/>
    <mergeCell ref="A212:A222"/>
    <mergeCell ref="B212:B223"/>
    <mergeCell ref="C212:C217"/>
    <mergeCell ref="D212:D217"/>
    <mergeCell ref="E212:E217"/>
    <mergeCell ref="C218:C223"/>
    <mergeCell ref="D218:D223"/>
    <mergeCell ref="E218:E223"/>
    <mergeCell ref="A194:A199"/>
    <mergeCell ref="B194:B199"/>
    <mergeCell ref="C194:C199"/>
    <mergeCell ref="D194:D199"/>
    <mergeCell ref="E194:E199"/>
    <mergeCell ref="A200:A205"/>
    <mergeCell ref="B200:B205"/>
    <mergeCell ref="C200:C205"/>
    <mergeCell ref="D200:D205"/>
    <mergeCell ref="E200:E205"/>
    <mergeCell ref="A182:A187"/>
    <mergeCell ref="B182:B187"/>
    <mergeCell ref="C182:C187"/>
    <mergeCell ref="D182:D187"/>
    <mergeCell ref="E182:E187"/>
    <mergeCell ref="A188:A193"/>
    <mergeCell ref="B188:B193"/>
    <mergeCell ref="C188:C193"/>
    <mergeCell ref="D188:D193"/>
    <mergeCell ref="E188:E193"/>
    <mergeCell ref="A170:A174"/>
    <mergeCell ref="B170:B175"/>
    <mergeCell ref="C170:C175"/>
    <mergeCell ref="D170:D175"/>
    <mergeCell ref="E170:E175"/>
    <mergeCell ref="A176:A181"/>
    <mergeCell ref="B176:B181"/>
    <mergeCell ref="C176:C181"/>
    <mergeCell ref="D176:D181"/>
    <mergeCell ref="E176:E181"/>
    <mergeCell ref="A158:A163"/>
    <mergeCell ref="B158:B163"/>
    <mergeCell ref="C158:C163"/>
    <mergeCell ref="D158:D163"/>
    <mergeCell ref="E158:E163"/>
    <mergeCell ref="A164:A169"/>
    <mergeCell ref="B164:B169"/>
    <mergeCell ref="C164:C169"/>
    <mergeCell ref="D164:D169"/>
    <mergeCell ref="E164:E169"/>
    <mergeCell ref="A146:A151"/>
    <mergeCell ref="B146:B151"/>
    <mergeCell ref="C146:C151"/>
    <mergeCell ref="D146:D151"/>
    <mergeCell ref="E146:E151"/>
    <mergeCell ref="A152:A157"/>
    <mergeCell ref="B152:B157"/>
    <mergeCell ref="C152:C157"/>
    <mergeCell ref="D152:D157"/>
    <mergeCell ref="E152:E157"/>
    <mergeCell ref="A134:A139"/>
    <mergeCell ref="B134:B139"/>
    <mergeCell ref="C134:C139"/>
    <mergeCell ref="D134:D139"/>
    <mergeCell ref="E134:E139"/>
    <mergeCell ref="A140:A145"/>
    <mergeCell ref="B140:B145"/>
    <mergeCell ref="C140:C145"/>
    <mergeCell ref="D140:D145"/>
    <mergeCell ref="E140:E145"/>
    <mergeCell ref="A122:A127"/>
    <mergeCell ref="B122:B127"/>
    <mergeCell ref="C122:C127"/>
    <mergeCell ref="D122:D127"/>
    <mergeCell ref="E122:E127"/>
    <mergeCell ref="A128:A133"/>
    <mergeCell ref="B128:B133"/>
    <mergeCell ref="C128:C133"/>
    <mergeCell ref="D128:D133"/>
    <mergeCell ref="E128:E133"/>
    <mergeCell ref="A110:A114"/>
    <mergeCell ref="B110:B115"/>
    <mergeCell ref="C110:C115"/>
    <mergeCell ref="D110:D115"/>
    <mergeCell ref="E110:E115"/>
    <mergeCell ref="A116:A121"/>
    <mergeCell ref="B116:B121"/>
    <mergeCell ref="C116:C121"/>
    <mergeCell ref="D116:D121"/>
    <mergeCell ref="E116:E121"/>
    <mergeCell ref="A98:A102"/>
    <mergeCell ref="B98:B103"/>
    <mergeCell ref="C98:C103"/>
    <mergeCell ref="D98:D103"/>
    <mergeCell ref="E98:E103"/>
    <mergeCell ref="A104:A108"/>
    <mergeCell ref="B104:B109"/>
    <mergeCell ref="C104:C109"/>
    <mergeCell ref="D104:D109"/>
    <mergeCell ref="E104:E109"/>
    <mergeCell ref="A86:A90"/>
    <mergeCell ref="B86:B91"/>
    <mergeCell ref="C86:C91"/>
    <mergeCell ref="D86:D91"/>
    <mergeCell ref="E86:E91"/>
    <mergeCell ref="A92:A96"/>
    <mergeCell ref="B92:B97"/>
    <mergeCell ref="C92:C97"/>
    <mergeCell ref="D92:D97"/>
    <mergeCell ref="E92:E97"/>
    <mergeCell ref="A49:A53"/>
    <mergeCell ref="B49:B54"/>
    <mergeCell ref="C49:C54"/>
    <mergeCell ref="D49:D54"/>
    <mergeCell ref="E49:E54"/>
    <mergeCell ref="C55:G55"/>
    <mergeCell ref="A56:A72"/>
    <mergeCell ref="B56:B85"/>
    <mergeCell ref="C56:C61"/>
    <mergeCell ref="D56:D61"/>
    <mergeCell ref="E56:E61"/>
    <mergeCell ref="A12:A47"/>
    <mergeCell ref="B12:B48"/>
    <mergeCell ref="C12:C17"/>
    <mergeCell ref="D12:D17"/>
    <mergeCell ref="E12:E17"/>
    <mergeCell ref="C18:G18"/>
    <mergeCell ref="C19:C24"/>
    <mergeCell ref="D19:D24"/>
    <mergeCell ref="E19:E24"/>
    <mergeCell ref="C25:C30"/>
    <mergeCell ref="D25:D30"/>
    <mergeCell ref="E25:E30"/>
    <mergeCell ref="C31:C36"/>
    <mergeCell ref="D31:D36"/>
    <mergeCell ref="E31:E36"/>
    <mergeCell ref="C37:C42"/>
    <mergeCell ref="D37:D42"/>
    <mergeCell ref="E37:E42"/>
    <mergeCell ref="C43:C48"/>
    <mergeCell ref="D43:D48"/>
    <mergeCell ref="E43:E48"/>
    <mergeCell ref="B3:I3"/>
    <mergeCell ref="B4:I4"/>
    <mergeCell ref="B2:G2"/>
    <mergeCell ref="B5:I5"/>
    <mergeCell ref="A8:A10"/>
    <mergeCell ref="B8:B10"/>
    <mergeCell ref="C8:C10"/>
    <mergeCell ref="D8:D10"/>
    <mergeCell ref="E8:E10"/>
    <mergeCell ref="F8:F10"/>
    <mergeCell ref="G8:I8"/>
    <mergeCell ref="G9:G10"/>
    <mergeCell ref="H9:H10"/>
    <mergeCell ref="I9:I10"/>
    <mergeCell ref="C62:C67"/>
    <mergeCell ref="D62:D67"/>
    <mergeCell ref="E62:E67"/>
    <mergeCell ref="C68:C73"/>
    <mergeCell ref="D68:D73"/>
    <mergeCell ref="E68:E73"/>
    <mergeCell ref="A74:A84"/>
    <mergeCell ref="C74:C79"/>
    <mergeCell ref="D74:D79"/>
    <mergeCell ref="E74:E79"/>
    <mergeCell ref="C80:C85"/>
    <mergeCell ref="D80:D85"/>
    <mergeCell ref="E80:E85"/>
    <mergeCell ref="D272:D277"/>
    <mergeCell ref="E272:E277"/>
    <mergeCell ref="C278:C283"/>
    <mergeCell ref="D278:D283"/>
    <mergeCell ref="E278:E283"/>
    <mergeCell ref="A284:A289"/>
    <mergeCell ref="B284:B289"/>
    <mergeCell ref="C284:C289"/>
    <mergeCell ref="D284:D289"/>
    <mergeCell ref="E284:E289"/>
    <mergeCell ref="B302:B307"/>
    <mergeCell ref="C302:C307"/>
    <mergeCell ref="D302:D307"/>
    <mergeCell ref="E302:E307"/>
    <mergeCell ref="A308:A319"/>
    <mergeCell ref="B308:B319"/>
    <mergeCell ref="C308:C313"/>
    <mergeCell ref="D308:D313"/>
    <mergeCell ref="E308:E313"/>
    <mergeCell ref="C314:C319"/>
    <mergeCell ref="D314:D319"/>
    <mergeCell ref="E314:E319"/>
    <mergeCell ref="B338:B343"/>
    <mergeCell ref="C338:C343"/>
    <mergeCell ref="D338:D343"/>
    <mergeCell ref="E338:E343"/>
    <mergeCell ref="A344:A355"/>
    <mergeCell ref="B344:B355"/>
    <mergeCell ref="C344:C349"/>
    <mergeCell ref="D344:D349"/>
    <mergeCell ref="E344:E349"/>
    <mergeCell ref="C350:C355"/>
    <mergeCell ref="D350:D355"/>
    <mergeCell ref="E350:E355"/>
    <mergeCell ref="A338:A343"/>
    <mergeCell ref="B422:B427"/>
    <mergeCell ref="C422:C427"/>
    <mergeCell ref="D422:D427"/>
    <mergeCell ref="E422:E427"/>
    <mergeCell ref="B428:B433"/>
    <mergeCell ref="C428:C433"/>
    <mergeCell ref="D428:D433"/>
    <mergeCell ref="E428:E433"/>
    <mergeCell ref="B434:B439"/>
    <mergeCell ref="C434:C439"/>
    <mergeCell ref="D434:D439"/>
    <mergeCell ref="E434:E439"/>
    <mergeCell ref="A452:A463"/>
    <mergeCell ref="B452:B463"/>
    <mergeCell ref="C452:C457"/>
    <mergeCell ref="D452:D457"/>
    <mergeCell ref="E452:E457"/>
    <mergeCell ref="C458:C463"/>
    <mergeCell ref="D458:D463"/>
    <mergeCell ref="E458:E463"/>
    <mergeCell ref="A464:A483"/>
    <mergeCell ref="B464:B483"/>
    <mergeCell ref="C464:C468"/>
    <mergeCell ref="D464:D468"/>
    <mergeCell ref="E464:E468"/>
    <mergeCell ref="C469:C473"/>
    <mergeCell ref="D469:D473"/>
    <mergeCell ref="E469:E473"/>
    <mergeCell ref="C474:C478"/>
    <mergeCell ref="D474:D478"/>
    <mergeCell ref="E474:E478"/>
    <mergeCell ref="C479:C483"/>
    <mergeCell ref="D479:D483"/>
    <mergeCell ref="E479:E483"/>
    <mergeCell ref="D494:D498"/>
    <mergeCell ref="E494:E498"/>
    <mergeCell ref="A499:A513"/>
    <mergeCell ref="B499:B513"/>
    <mergeCell ref="C499:C503"/>
    <mergeCell ref="D499:D503"/>
    <mergeCell ref="E499:E503"/>
    <mergeCell ref="C504:C508"/>
    <mergeCell ref="D504:D508"/>
    <mergeCell ref="E504:E508"/>
    <mergeCell ref="C509:C513"/>
    <mergeCell ref="D509:D513"/>
    <mergeCell ref="E509:E513"/>
    <mergeCell ref="A534:A548"/>
    <mergeCell ref="B534:B548"/>
    <mergeCell ref="C534:C538"/>
    <mergeCell ref="D534:D538"/>
    <mergeCell ref="E534:E538"/>
    <mergeCell ref="C539:C543"/>
    <mergeCell ref="D539:D543"/>
    <mergeCell ref="E539:E543"/>
    <mergeCell ref="C544:C548"/>
    <mergeCell ref="D544:D548"/>
    <mergeCell ref="E544:E548"/>
    <mergeCell ref="E549:E553"/>
    <mergeCell ref="C554:C558"/>
    <mergeCell ref="D554:D558"/>
    <mergeCell ref="E554:E558"/>
    <mergeCell ref="C559:C563"/>
    <mergeCell ref="D559:D563"/>
    <mergeCell ref="E559:E563"/>
    <mergeCell ref="A564:A568"/>
    <mergeCell ref="B564:B568"/>
    <mergeCell ref="C564:C568"/>
    <mergeCell ref="D564:D568"/>
    <mergeCell ref="E564:E568"/>
    <mergeCell ref="A549:A563"/>
    <mergeCell ref="B549:B563"/>
    <mergeCell ref="C549:C553"/>
    <mergeCell ref="D549:D553"/>
    <mergeCell ref="A569:A583"/>
    <mergeCell ref="B569:B583"/>
    <mergeCell ref="C569:C573"/>
    <mergeCell ref="D569:D573"/>
    <mergeCell ref="E569:E573"/>
    <mergeCell ref="C574:C578"/>
    <mergeCell ref="D574:D578"/>
    <mergeCell ref="E574:E578"/>
    <mergeCell ref="C579:C583"/>
    <mergeCell ref="D579:D583"/>
    <mergeCell ref="E579:E583"/>
    <mergeCell ref="D589:D593"/>
    <mergeCell ref="E589:E593"/>
    <mergeCell ref="C594:C598"/>
    <mergeCell ref="D594:D598"/>
    <mergeCell ref="E594:E598"/>
    <mergeCell ref="A599:A613"/>
    <mergeCell ref="B599:B613"/>
    <mergeCell ref="C599:C603"/>
    <mergeCell ref="D599:D603"/>
    <mergeCell ref="E599:E603"/>
    <mergeCell ref="C604:C608"/>
    <mergeCell ref="D604:D608"/>
    <mergeCell ref="E604:E608"/>
    <mergeCell ref="C609:C613"/>
    <mergeCell ref="D609:D613"/>
    <mergeCell ref="E609:E613"/>
    <mergeCell ref="A584:A598"/>
    <mergeCell ref="B584:B598"/>
    <mergeCell ref="C584:C588"/>
    <mergeCell ref="D584:D588"/>
    <mergeCell ref="E584:E588"/>
    <mergeCell ref="C589:C593"/>
    <mergeCell ref="D629:D633"/>
    <mergeCell ref="E629:E633"/>
    <mergeCell ref="A634:A648"/>
    <mergeCell ref="B634:B648"/>
    <mergeCell ref="C634:C638"/>
    <mergeCell ref="D634:D638"/>
    <mergeCell ref="E634:E638"/>
    <mergeCell ref="C639:C643"/>
    <mergeCell ref="D639:D643"/>
    <mergeCell ref="E639:E643"/>
    <mergeCell ref="C644:C648"/>
    <mergeCell ref="D644:D648"/>
    <mergeCell ref="E644:E648"/>
    <mergeCell ref="B654:B658"/>
    <mergeCell ref="C654:C658"/>
    <mergeCell ref="D654:D658"/>
    <mergeCell ref="E654:E658"/>
    <mergeCell ref="A659:A667"/>
    <mergeCell ref="B659:B667"/>
    <mergeCell ref="C659:C663"/>
    <mergeCell ref="D659:D663"/>
    <mergeCell ref="E659:E663"/>
    <mergeCell ref="C664:C667"/>
    <mergeCell ref="D664:D667"/>
    <mergeCell ref="E664:E667"/>
    <mergeCell ref="A654:A658"/>
    <mergeCell ref="D773:D778"/>
    <mergeCell ref="E773:E778"/>
    <mergeCell ref="A779:A784"/>
    <mergeCell ref="B779:B784"/>
    <mergeCell ref="C779:C784"/>
    <mergeCell ref="D779:D784"/>
    <mergeCell ref="E779:E784"/>
    <mergeCell ref="A785:A790"/>
    <mergeCell ref="B785:B790"/>
    <mergeCell ref="C785:C790"/>
    <mergeCell ref="D785:D790"/>
    <mergeCell ref="E785:E790"/>
    <mergeCell ref="A773:A778"/>
    <mergeCell ref="B773:B778"/>
    <mergeCell ref="C773:C778"/>
    <mergeCell ref="E815:E820"/>
    <mergeCell ref="A821:A826"/>
    <mergeCell ref="B821:B826"/>
    <mergeCell ref="C821:C826"/>
    <mergeCell ref="A827:A832"/>
    <mergeCell ref="B827:B832"/>
    <mergeCell ref="C827:C832"/>
    <mergeCell ref="A833:A838"/>
    <mergeCell ref="B833:B838"/>
    <mergeCell ref="D845:D850"/>
    <mergeCell ref="E845:E850"/>
    <mergeCell ref="C851:C856"/>
    <mergeCell ref="D851:D856"/>
    <mergeCell ref="E851:E856"/>
    <mergeCell ref="C857:C862"/>
    <mergeCell ref="D857:D862"/>
    <mergeCell ref="E857:E862"/>
    <mergeCell ref="C863:C868"/>
    <mergeCell ref="C881:C886"/>
    <mergeCell ref="D881:D886"/>
    <mergeCell ref="E881:E886"/>
    <mergeCell ref="A887:A898"/>
    <mergeCell ref="B887:B898"/>
    <mergeCell ref="C887:C892"/>
    <mergeCell ref="D887:D892"/>
    <mergeCell ref="E887:E892"/>
    <mergeCell ref="C893:C898"/>
    <mergeCell ref="D893:D898"/>
    <mergeCell ref="E893:E898"/>
    <mergeCell ref="A881:A886"/>
    <mergeCell ref="B881:B886"/>
    <mergeCell ref="A923:A934"/>
    <mergeCell ref="B923:B934"/>
    <mergeCell ref="C923:C928"/>
    <mergeCell ref="D923:D928"/>
    <mergeCell ref="E923:E928"/>
    <mergeCell ref="C929:C934"/>
    <mergeCell ref="D929:D934"/>
    <mergeCell ref="E929:E934"/>
    <mergeCell ref="A935:A946"/>
    <mergeCell ref="B935:B946"/>
    <mergeCell ref="C935:C940"/>
    <mergeCell ref="D935:D940"/>
    <mergeCell ref="E935:E940"/>
    <mergeCell ref="C941:C946"/>
    <mergeCell ref="D941:D946"/>
    <mergeCell ref="E941:E946"/>
    <mergeCell ref="A971:A982"/>
    <mergeCell ref="B971:B982"/>
    <mergeCell ref="C971:C976"/>
    <mergeCell ref="D971:D976"/>
    <mergeCell ref="E971:E976"/>
    <mergeCell ref="C977:C982"/>
    <mergeCell ref="D977:D982"/>
    <mergeCell ref="E977:E982"/>
    <mergeCell ref="A983:A994"/>
    <mergeCell ref="B983:B994"/>
    <mergeCell ref="C983:C988"/>
    <mergeCell ref="D983:D988"/>
    <mergeCell ref="E983:E988"/>
    <mergeCell ref="C989:C994"/>
    <mergeCell ref="D989:D994"/>
    <mergeCell ref="E989:E994"/>
    <mergeCell ref="A1139:A1144"/>
    <mergeCell ref="B1139:B1144"/>
    <mergeCell ref="C1139:C1144"/>
    <mergeCell ref="D1139:D1144"/>
    <mergeCell ref="E1139:E1144"/>
    <mergeCell ref="D1001:D1006"/>
    <mergeCell ref="E1001:E1006"/>
    <mergeCell ref="C1007:C1012"/>
    <mergeCell ref="D1007:D1012"/>
    <mergeCell ref="E1007:E1012"/>
    <mergeCell ref="C1013:C1018"/>
    <mergeCell ref="D1013:D1018"/>
    <mergeCell ref="E1013:E1018"/>
    <mergeCell ref="A1019:A1024"/>
    <mergeCell ref="B1019:B1024"/>
    <mergeCell ref="C1019:C1024"/>
    <mergeCell ref="D1019:D1024"/>
    <mergeCell ref="E1019:E1024"/>
    <mergeCell ref="A1037:A1042"/>
    <mergeCell ref="B1037:B1042"/>
    <mergeCell ref="C1037:C1042"/>
    <mergeCell ref="D1037:D1042"/>
    <mergeCell ref="E1037:E1042"/>
    <mergeCell ref="A1043:A10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31.12.2017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2018-02-12T11:30:01Z</dcterms:modified>
</cp:coreProperties>
</file>